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pedro.silva\Downloads\"/>
    </mc:Choice>
  </mc:AlternateContent>
  <xr:revisionPtr revIDLastSave="0" documentId="13_ncr:1_{9E8B4862-F3D3-4D6A-B2AF-AE4B0BA81F60}" xr6:coauthVersionLast="47" xr6:coauthVersionMax="47" xr10:uidLastSave="{00000000-0000-0000-0000-000000000000}"/>
  <workbookProtection workbookAlgorithmName="SHA-512" workbookHashValue="9lLYrJE6sH31CVD6LwyCwNIPYwYZ+PnAV6XzousWcXqIr3YFdXR5dYrqWQT9BoSSItAloAiUgSq/Q77nQHU1Lw==" workbookSaltValue="LFGgYrAMz2rqA49o2uJFVw==" workbookSpinCount="100000" lockStructure="1"/>
  <bookViews>
    <workbookView xWindow="38290" yWindow="-110" windowWidth="38620" windowHeight="21100" xr2:uid="{54F06160-2C89-488F-9FC7-A79DE4DAD000}"/>
  </bookViews>
  <sheets>
    <sheet name="CONFIGURADOR" sheetId="3" r:id="rId1"/>
    <sheet name="DADOS" sheetId="2" state="hidden" r:id="rId2"/>
    <sheet name="CÓDIGOS" sheetId="4" state="hidden" r:id="rId3"/>
  </sheets>
  <definedNames>
    <definedName name="_xlnm.Print_Area" localSheetId="0">CONFIGURADOR!$A$1:$BD$86</definedName>
    <definedName name="EAV_ANGULO">CONFIGURADOR!$P$28</definedName>
    <definedName name="EAV_COMENTÁRIOS">CONFIGURADOR!$E$62</definedName>
    <definedName name="EAV_ENTR_MAT">CONFIGURADOR!$P$34</definedName>
    <definedName name="EAV_GRAN_PROD">CONFIGURADOR!$P$25</definedName>
    <definedName name="EAV_MAT_EMB">CONFIGURADOR!$P$42</definedName>
    <definedName name="EAV_MEDIDA_A">CONFIGURADOR!$P$32</definedName>
    <definedName name="EAV_MEDIDA_B">CONFIGURADOR!$P$33</definedName>
    <definedName name="EAV_MEDIDA_C">CONFIGURADOR!$P$43</definedName>
    <definedName name="EAV_MEDIDA_D">CONFIGURADOR!$P$44</definedName>
    <definedName name="EAV_MEDIDA_E">CONFIGURADOR!$P$46</definedName>
    <definedName name="EAV_MEDIDA_F">CONFIGURADOR!$P$45</definedName>
    <definedName name="EAV_PESO_ESP">CONFIGURADOR!$P$27</definedName>
    <definedName name="EAV_PRODUÇÃO">CONFIGURADOR!$P$26</definedName>
    <definedName name="EAV_PRODUTO">CONFIGURADOR!$P$24</definedName>
    <definedName name="EAV_TEMP_AMB">CONFIGURADOR!$P$31</definedName>
    <definedName name="EAV_TEMP_PROD">CONFIGURADOR!$P$30</definedName>
    <definedName name="EAV_UMIDADE">CONFIGURADOR!$P$29</definedName>
    <definedName name="LISTA_AREA">TAB_AREA[DESCRIÇÃO]</definedName>
    <definedName name="LISTA_BOCAL">TAB_BOCAL[DESCRIÇÃO]</definedName>
    <definedName name="LISTA_COLETOR">TAB_COLETOR[DESCRIÇÃO]</definedName>
    <definedName name="LISTA_DUTO">TAB_DUTO[DESCRIÇÃO]</definedName>
    <definedName name="LISTA_FIELDBUS">TAB_FIELDBUS[DESCRIÇÃO]</definedName>
    <definedName name="LISTA_FIELDBUS_COD">TAB_FIELDBUS[CÓDIGO]</definedName>
    <definedName name="LISTA_FLUIDEZ">TAB_FLUIDEZ[DESCRIÇÃO]</definedName>
    <definedName name="LISTA_LAUDO_COD">TAB_LAUDO[CÓDIGO]</definedName>
    <definedName name="LISTA_LAUDO_DESC">TAB_LAUDO[DESCRIÇÃO]</definedName>
    <definedName name="LISTA_MAT_EST">TAB_MAT_EST[DESCRIÇÃO]</definedName>
    <definedName name="LISTA_MOD_OP">TAB_MOD_OP[DESCRIÇÃO]</definedName>
    <definedName name="LISTA_MODELO">TAB_MODELO[DESCRIÇÃO]</definedName>
    <definedName name="LISTA_PROD_ABRA">TAB_ABRASIVO[DESCRIÇÃO]</definedName>
    <definedName name="LISTA_PROD_CORR">TAB_CORROSIVO[DESCRIÇÃO]</definedName>
    <definedName name="SELEÇÃO_ABRASIVO">CONFIGURADOR!$P$36</definedName>
    <definedName name="SELEÇÃO_AREA">CONFIGURADOR!$P$38</definedName>
    <definedName name="SELEÇÃO_COLETOR">CONFIGURADOR!$P$53</definedName>
    <definedName name="SELEÇÃO_CORROSIVO">CONFIGURADOR!$P$37</definedName>
    <definedName name="SELEÇÃO_DUTO">CONFIGURADOR!$P$52</definedName>
    <definedName name="SELEÇÃO_FIELDBUS">CONFIGURADOR!$P$54</definedName>
    <definedName name="SELEÇÃO_FLUIDEZ">CONFIGURADOR!$P$35</definedName>
    <definedName name="SELEÇÃO_LARG_BOCAL">CONFIGURADOR!$P$51</definedName>
    <definedName name="SELEÇÃO_LAUDO">CONFIGURADOR!$P$57</definedName>
    <definedName name="SELEÇÃO_MAT">CONFIGURADOR!$P$50</definedName>
    <definedName name="SELEÇÃO_MAT_CACAM">CONFIGURADOR!$P$51</definedName>
    <definedName name="SELEÇÃO_MAT_EST">CONFIGURADOR!$P$50</definedName>
    <definedName name="SELEÇÃO_MOD_OP">CONFIGURADOR!#REF!</definedName>
    <definedName name="SELEÇÃO_REVEST_INTERNO">CONFIGURADOR!#REF!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0" i="3" l="1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J2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O196" i="4" s="1"/>
  <c r="K197" i="4"/>
  <c r="O197" i="4" s="1"/>
  <c r="K198" i="4"/>
  <c r="K199" i="4"/>
  <c r="K200" i="4"/>
  <c r="K201" i="4"/>
  <c r="K202" i="4"/>
  <c r="O202" i="4" s="1"/>
  <c r="K203" i="4"/>
  <c r="O203" i="4" s="1"/>
  <c r="K204" i="4"/>
  <c r="O204" i="4" s="1"/>
  <c r="K205" i="4"/>
  <c r="O205" i="4" s="1"/>
  <c r="K206" i="4"/>
  <c r="K207" i="4"/>
  <c r="K208" i="4"/>
  <c r="K209" i="4"/>
  <c r="K210" i="4"/>
  <c r="K211" i="4"/>
  <c r="K212" i="4"/>
  <c r="O212" i="4" s="1"/>
  <c r="K213" i="4"/>
  <c r="K214" i="4"/>
  <c r="K215" i="4"/>
  <c r="K216" i="4"/>
  <c r="O216" i="4" s="1"/>
  <c r="K217" i="4"/>
  <c r="K218" i="4"/>
  <c r="O218" i="4" s="1"/>
  <c r="K219" i="4"/>
  <c r="O219" i="4" s="1"/>
  <c r="K220" i="4"/>
  <c r="O220" i="4" s="1"/>
  <c r="K221" i="4"/>
  <c r="O221" i="4" s="1"/>
  <c r="K222" i="4"/>
  <c r="K223" i="4"/>
  <c r="K224" i="4"/>
  <c r="K225" i="4"/>
  <c r="K226" i="4"/>
  <c r="K227" i="4"/>
  <c r="K228" i="4"/>
  <c r="O228" i="4" s="1"/>
  <c r="K229" i="4"/>
  <c r="O229" i="4" s="1"/>
  <c r="K230" i="4"/>
  <c r="K231" i="4"/>
  <c r="K232" i="4"/>
  <c r="O232" i="4" s="1"/>
  <c r="K233" i="4"/>
  <c r="K234" i="4"/>
  <c r="O234" i="4" s="1"/>
  <c r="K235" i="4"/>
  <c r="O235" i="4" s="1"/>
  <c r="K236" i="4"/>
  <c r="K237" i="4"/>
  <c r="O237" i="4" s="1"/>
  <c r="K238" i="4"/>
  <c r="K239" i="4"/>
  <c r="K240" i="4"/>
  <c r="K241" i="4"/>
  <c r="K242" i="4"/>
  <c r="K243" i="4"/>
  <c r="K244" i="4"/>
  <c r="O244" i="4" s="1"/>
  <c r="K245" i="4"/>
  <c r="O245" i="4" s="1"/>
  <c r="K246" i="4"/>
  <c r="K247" i="4"/>
  <c r="K248" i="4"/>
  <c r="O248" i="4" s="1"/>
  <c r="K249" i="4"/>
  <c r="K250" i="4"/>
  <c r="O250" i="4" s="1"/>
  <c r="K251" i="4"/>
  <c r="O251" i="4" s="1"/>
  <c r="K252" i="4"/>
  <c r="O252" i="4" s="1"/>
  <c r="K253" i="4"/>
  <c r="O253" i="4" s="1"/>
  <c r="K254" i="4"/>
  <c r="K255" i="4"/>
  <c r="K256" i="4"/>
  <c r="K257" i="4"/>
  <c r="O257" i="4" s="1"/>
  <c r="K258" i="4"/>
  <c r="K259" i="4"/>
  <c r="K260" i="4"/>
  <c r="O260" i="4" s="1"/>
  <c r="K261" i="4"/>
  <c r="O261" i="4" s="1"/>
  <c r="K262" i="4"/>
  <c r="K263" i="4"/>
  <c r="K264" i="4"/>
  <c r="O264" i="4" s="1"/>
  <c r="K265" i="4"/>
  <c r="K266" i="4"/>
  <c r="O266" i="4" s="1"/>
  <c r="K267" i="4"/>
  <c r="O267" i="4" s="1"/>
  <c r="K268" i="4"/>
  <c r="O268" i="4" s="1"/>
  <c r="K269" i="4"/>
  <c r="O269" i="4" s="1"/>
  <c r="K270" i="4"/>
  <c r="K271" i="4"/>
  <c r="K272" i="4"/>
  <c r="K273" i="4"/>
  <c r="K274" i="4"/>
  <c r="K275" i="4"/>
  <c r="K276" i="4"/>
  <c r="O276" i="4" s="1"/>
  <c r="K277" i="4"/>
  <c r="O277" i="4" s="1"/>
  <c r="K278" i="4"/>
  <c r="K279" i="4"/>
  <c r="K280" i="4"/>
  <c r="O280" i="4" s="1"/>
  <c r="K281" i="4"/>
  <c r="K282" i="4"/>
  <c r="O282" i="4" s="1"/>
  <c r="K283" i="4"/>
  <c r="O283" i="4" s="1"/>
  <c r="K284" i="4"/>
  <c r="O284" i="4" s="1"/>
  <c r="K285" i="4"/>
  <c r="O285" i="4" s="1"/>
  <c r="K286" i="4"/>
  <c r="K287" i="4"/>
  <c r="K288" i="4"/>
  <c r="K289" i="4"/>
  <c r="O289" i="4" s="1"/>
  <c r="K290" i="4"/>
  <c r="K291" i="4"/>
  <c r="K292" i="4"/>
  <c r="O292" i="4" s="1"/>
  <c r="K293" i="4"/>
  <c r="O293" i="4" s="1"/>
  <c r="K294" i="4"/>
  <c r="K295" i="4"/>
  <c r="K296" i="4"/>
  <c r="O296" i="4" s="1"/>
  <c r="K297" i="4"/>
  <c r="K298" i="4"/>
  <c r="O298" i="4" s="1"/>
  <c r="K299" i="4"/>
  <c r="O299" i="4" s="1"/>
  <c r="K300" i="4"/>
  <c r="O300" i="4" s="1"/>
  <c r="K301" i="4"/>
  <c r="O301" i="4" s="1"/>
  <c r="K302" i="4"/>
  <c r="K303" i="4"/>
  <c r="O303" i="4" s="1"/>
  <c r="K304" i="4"/>
  <c r="O304" i="4" s="1"/>
  <c r="K305" i="4"/>
  <c r="O305" i="4" s="1"/>
  <c r="K306" i="4"/>
  <c r="K307" i="4"/>
  <c r="K308" i="4"/>
  <c r="O308" i="4" s="1"/>
  <c r="K309" i="4"/>
  <c r="O309" i="4" s="1"/>
  <c r="K310" i="4"/>
  <c r="K311" i="4"/>
  <c r="K312" i="4"/>
  <c r="O312" i="4" s="1"/>
  <c r="K313" i="4"/>
  <c r="K314" i="4"/>
  <c r="O314" i="4" s="1"/>
  <c r="K315" i="4"/>
  <c r="O315" i="4" s="1"/>
  <c r="K316" i="4"/>
  <c r="O316" i="4" s="1"/>
  <c r="K317" i="4"/>
  <c r="O317" i="4" s="1"/>
  <c r="K318" i="4"/>
  <c r="O318" i="4" s="1"/>
  <c r="K319" i="4"/>
  <c r="K320" i="4"/>
  <c r="K321" i="4"/>
  <c r="O321" i="4" s="1"/>
  <c r="K322" i="4"/>
  <c r="K323" i="4"/>
  <c r="K324" i="4"/>
  <c r="O324" i="4" s="1"/>
  <c r="K325" i="4"/>
  <c r="O325" i="4" s="1"/>
  <c r="K326" i="4"/>
  <c r="K327" i="4"/>
  <c r="O327" i="4" s="1"/>
  <c r="K328" i="4"/>
  <c r="O328" i="4" s="1"/>
  <c r="K329" i="4"/>
  <c r="K330" i="4"/>
  <c r="O330" i="4" s="1"/>
  <c r="K331" i="4"/>
  <c r="O331" i="4" s="1"/>
  <c r="K332" i="4"/>
  <c r="K333" i="4"/>
  <c r="O333" i="4" s="1"/>
  <c r="K334" i="4"/>
  <c r="K335" i="4"/>
  <c r="K336" i="4"/>
  <c r="K337" i="4"/>
  <c r="K338" i="4"/>
  <c r="K339" i="4"/>
  <c r="K340" i="4"/>
  <c r="O340" i="4" s="1"/>
  <c r="K341" i="4"/>
  <c r="O341" i="4" s="1"/>
  <c r="K342" i="4"/>
  <c r="O342" i="4" s="1"/>
  <c r="K343" i="4"/>
  <c r="O343" i="4" s="1"/>
  <c r="K344" i="4"/>
  <c r="O344" i="4" s="1"/>
  <c r="K345" i="4"/>
  <c r="K346" i="4"/>
  <c r="O346" i="4" s="1"/>
  <c r="K347" i="4"/>
  <c r="O347" i="4" s="1"/>
  <c r="K348" i="4"/>
  <c r="O348" i="4" s="1"/>
  <c r="K349" i="4"/>
  <c r="O349" i="4" s="1"/>
  <c r="K350" i="4"/>
  <c r="K351" i="4"/>
  <c r="O351" i="4" s="1"/>
  <c r="K352" i="4"/>
  <c r="O352" i="4" s="1"/>
  <c r="K353" i="4"/>
  <c r="O353" i="4" s="1"/>
  <c r="K354" i="4"/>
  <c r="O354" i="4" s="1"/>
  <c r="K355" i="4"/>
  <c r="K356" i="4"/>
  <c r="O356" i="4" s="1"/>
  <c r="K357" i="4"/>
  <c r="O357" i="4" s="1"/>
  <c r="K358" i="4"/>
  <c r="O358" i="4" s="1"/>
  <c r="K359" i="4"/>
  <c r="O359" i="4" s="1"/>
  <c r="K360" i="4"/>
  <c r="O360" i="4" s="1"/>
  <c r="K361" i="4"/>
  <c r="K362" i="4"/>
  <c r="O362" i="4" s="1"/>
  <c r="K363" i="4"/>
  <c r="O363" i="4" s="1"/>
  <c r="K364" i="4"/>
  <c r="O364" i="4" s="1"/>
  <c r="K365" i="4"/>
  <c r="O365" i="4" s="1"/>
  <c r="K366" i="4"/>
  <c r="O366" i="4" s="1"/>
  <c r="K367" i="4"/>
  <c r="O367" i="4" s="1"/>
  <c r="K368" i="4"/>
  <c r="O368" i="4" s="1"/>
  <c r="K369" i="4"/>
  <c r="O369" i="4" s="1"/>
  <c r="K370" i="4"/>
  <c r="O370" i="4" s="1"/>
  <c r="K371" i="4"/>
  <c r="O287" i="4"/>
  <c r="O295" i="4"/>
  <c r="O319" i="4"/>
  <c r="O320" i="4"/>
  <c r="O335" i="4"/>
  <c r="O336" i="4"/>
  <c r="O337" i="4"/>
  <c r="O338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N194" i="4" s="1"/>
  <c r="J195" i="4"/>
  <c r="N195" i="4" s="1"/>
  <c r="J196" i="4"/>
  <c r="N196" i="4" s="1"/>
  <c r="J197" i="4"/>
  <c r="N197" i="4" s="1"/>
  <c r="J198" i="4"/>
  <c r="J199" i="4"/>
  <c r="N199" i="4" s="1"/>
  <c r="J200" i="4"/>
  <c r="N200" i="4" s="1"/>
  <c r="J201" i="4"/>
  <c r="N201" i="4" s="1"/>
  <c r="J202" i="4"/>
  <c r="N202" i="4" s="1"/>
  <c r="J203" i="4"/>
  <c r="N203" i="4" s="1"/>
  <c r="J204" i="4"/>
  <c r="J205" i="4"/>
  <c r="N205" i="4" s="1"/>
  <c r="J206" i="4"/>
  <c r="N206" i="4" s="1"/>
  <c r="J207" i="4"/>
  <c r="J208" i="4"/>
  <c r="J209" i="4"/>
  <c r="J210" i="4"/>
  <c r="N210" i="4" s="1"/>
  <c r="J211" i="4"/>
  <c r="N211" i="4" s="1"/>
  <c r="J212" i="4"/>
  <c r="N212" i="4" s="1"/>
  <c r="J213" i="4"/>
  <c r="N213" i="4" s="1"/>
  <c r="J214" i="4"/>
  <c r="N214" i="4" s="1"/>
  <c r="J215" i="4"/>
  <c r="N215" i="4" s="1"/>
  <c r="J216" i="4"/>
  <c r="N216" i="4" s="1"/>
  <c r="J217" i="4"/>
  <c r="N217" i="4" s="1"/>
  <c r="J218" i="4"/>
  <c r="N218" i="4" s="1"/>
  <c r="J219" i="4"/>
  <c r="N219" i="4" s="1"/>
  <c r="J220" i="4"/>
  <c r="N220" i="4" s="1"/>
  <c r="J221" i="4"/>
  <c r="N221" i="4" s="1"/>
  <c r="J222" i="4"/>
  <c r="N222" i="4" s="1"/>
  <c r="J223" i="4"/>
  <c r="J224" i="4"/>
  <c r="J225" i="4"/>
  <c r="J226" i="4"/>
  <c r="N226" i="4" s="1"/>
  <c r="J227" i="4"/>
  <c r="N227" i="4" s="1"/>
  <c r="J228" i="4"/>
  <c r="N228" i="4" s="1"/>
  <c r="J229" i="4"/>
  <c r="N229" i="4" s="1"/>
  <c r="J230" i="4"/>
  <c r="J231" i="4"/>
  <c r="N231" i="4" s="1"/>
  <c r="J232" i="4"/>
  <c r="J233" i="4"/>
  <c r="N233" i="4" s="1"/>
  <c r="J234" i="4"/>
  <c r="N234" i="4" s="1"/>
  <c r="J235" i="4"/>
  <c r="N235" i="4" s="1"/>
  <c r="J236" i="4"/>
  <c r="N236" i="4" s="1"/>
  <c r="J237" i="4"/>
  <c r="N237" i="4" s="1"/>
  <c r="J238" i="4"/>
  <c r="N238" i="4" s="1"/>
  <c r="J239" i="4"/>
  <c r="N239" i="4" s="1"/>
  <c r="J240" i="4"/>
  <c r="J241" i="4"/>
  <c r="J242" i="4"/>
  <c r="N242" i="4" s="1"/>
  <c r="J243" i="4"/>
  <c r="N243" i="4" s="1"/>
  <c r="J244" i="4"/>
  <c r="N244" i="4" s="1"/>
  <c r="J245" i="4"/>
  <c r="N245" i="4" s="1"/>
  <c r="J246" i="4"/>
  <c r="J247" i="4"/>
  <c r="N247" i="4" s="1"/>
  <c r="J248" i="4"/>
  <c r="N248" i="4" s="1"/>
  <c r="J249" i="4"/>
  <c r="N249" i="4" s="1"/>
  <c r="J250" i="4"/>
  <c r="N250" i="4" s="1"/>
  <c r="J251" i="4"/>
  <c r="N251" i="4" s="1"/>
  <c r="J252" i="4"/>
  <c r="N252" i="4" s="1"/>
  <c r="J253" i="4"/>
  <c r="N253" i="4" s="1"/>
  <c r="J254" i="4"/>
  <c r="N254" i="4" s="1"/>
  <c r="J255" i="4"/>
  <c r="N255" i="4" s="1"/>
  <c r="J256" i="4"/>
  <c r="J257" i="4"/>
  <c r="J258" i="4"/>
  <c r="N258" i="4" s="1"/>
  <c r="J259" i="4"/>
  <c r="N259" i="4" s="1"/>
  <c r="J260" i="4"/>
  <c r="N260" i="4" s="1"/>
  <c r="J261" i="4"/>
  <c r="N261" i="4" s="1"/>
  <c r="J262" i="4"/>
  <c r="N262" i="4" s="1"/>
  <c r="J263" i="4"/>
  <c r="N263" i="4" s="1"/>
  <c r="J264" i="4"/>
  <c r="N264" i="4" s="1"/>
  <c r="J265" i="4"/>
  <c r="N265" i="4" s="1"/>
  <c r="J266" i="4"/>
  <c r="N266" i="4" s="1"/>
  <c r="J267" i="4"/>
  <c r="N267" i="4" s="1"/>
  <c r="J268" i="4"/>
  <c r="N268" i="4" s="1"/>
  <c r="J269" i="4"/>
  <c r="N269" i="4" s="1"/>
  <c r="J270" i="4"/>
  <c r="N270" i="4" s="1"/>
  <c r="J271" i="4"/>
  <c r="N271" i="4" s="1"/>
  <c r="J272" i="4"/>
  <c r="J273" i="4"/>
  <c r="N273" i="4" s="1"/>
  <c r="J274" i="4"/>
  <c r="N274" i="4" s="1"/>
  <c r="J275" i="4"/>
  <c r="N275" i="4" s="1"/>
  <c r="J276" i="4"/>
  <c r="N276" i="4" s="1"/>
  <c r="J277" i="4"/>
  <c r="N277" i="4" s="1"/>
  <c r="J278" i="4"/>
  <c r="N278" i="4" s="1"/>
  <c r="J279" i="4"/>
  <c r="N279" i="4" s="1"/>
  <c r="J280" i="4"/>
  <c r="N280" i="4" s="1"/>
  <c r="J281" i="4"/>
  <c r="N281" i="4" s="1"/>
  <c r="J282" i="4"/>
  <c r="N282" i="4" s="1"/>
  <c r="J283" i="4"/>
  <c r="N283" i="4" s="1"/>
  <c r="J284" i="4"/>
  <c r="N284" i="4" s="1"/>
  <c r="J285" i="4"/>
  <c r="N285" i="4" s="1"/>
  <c r="J286" i="4"/>
  <c r="N286" i="4" s="1"/>
  <c r="J287" i="4"/>
  <c r="N287" i="4" s="1"/>
  <c r="J288" i="4"/>
  <c r="J289" i="4"/>
  <c r="N289" i="4" s="1"/>
  <c r="J290" i="4"/>
  <c r="N290" i="4" s="1"/>
  <c r="J291" i="4"/>
  <c r="N291" i="4" s="1"/>
  <c r="J292" i="4"/>
  <c r="N292" i="4" s="1"/>
  <c r="J293" i="4"/>
  <c r="N293" i="4" s="1"/>
  <c r="J294" i="4"/>
  <c r="N294" i="4" s="1"/>
  <c r="J295" i="4"/>
  <c r="N295" i="4" s="1"/>
  <c r="J296" i="4"/>
  <c r="N296" i="4" s="1"/>
  <c r="J297" i="4"/>
  <c r="N297" i="4" s="1"/>
  <c r="J298" i="4"/>
  <c r="N298" i="4" s="1"/>
  <c r="J299" i="4"/>
  <c r="N299" i="4" s="1"/>
  <c r="J300" i="4"/>
  <c r="N300" i="4" s="1"/>
  <c r="J301" i="4"/>
  <c r="N301" i="4" s="1"/>
  <c r="J302" i="4"/>
  <c r="N302" i="4" s="1"/>
  <c r="J303" i="4"/>
  <c r="N303" i="4" s="1"/>
  <c r="J304" i="4"/>
  <c r="J305" i="4"/>
  <c r="N305" i="4" s="1"/>
  <c r="J306" i="4"/>
  <c r="N306" i="4" s="1"/>
  <c r="J307" i="4"/>
  <c r="N307" i="4" s="1"/>
  <c r="J308" i="4"/>
  <c r="N308" i="4" s="1"/>
  <c r="J309" i="4"/>
  <c r="N309" i="4" s="1"/>
  <c r="J310" i="4"/>
  <c r="N310" i="4" s="1"/>
  <c r="J311" i="4"/>
  <c r="N311" i="4" s="1"/>
  <c r="J312" i="4"/>
  <c r="N312" i="4" s="1"/>
  <c r="J313" i="4"/>
  <c r="N313" i="4" s="1"/>
  <c r="J314" i="4"/>
  <c r="N314" i="4" s="1"/>
  <c r="J315" i="4"/>
  <c r="N315" i="4" s="1"/>
  <c r="J316" i="4"/>
  <c r="N316" i="4" s="1"/>
  <c r="J317" i="4"/>
  <c r="N317" i="4" s="1"/>
  <c r="J318" i="4"/>
  <c r="N318" i="4" s="1"/>
  <c r="J319" i="4"/>
  <c r="N319" i="4" s="1"/>
  <c r="J320" i="4"/>
  <c r="J321" i="4"/>
  <c r="N321" i="4" s="1"/>
  <c r="J322" i="4"/>
  <c r="N322" i="4" s="1"/>
  <c r="J323" i="4"/>
  <c r="N323" i="4" s="1"/>
  <c r="J324" i="4"/>
  <c r="N324" i="4" s="1"/>
  <c r="J325" i="4"/>
  <c r="N325" i="4" s="1"/>
  <c r="J326" i="4"/>
  <c r="J327" i="4"/>
  <c r="N327" i="4" s="1"/>
  <c r="J328" i="4"/>
  <c r="N328" i="4" s="1"/>
  <c r="J329" i="4"/>
  <c r="N329" i="4" s="1"/>
  <c r="J330" i="4"/>
  <c r="N330" i="4" s="1"/>
  <c r="J331" i="4"/>
  <c r="N331" i="4" s="1"/>
  <c r="J332" i="4"/>
  <c r="N332" i="4" s="1"/>
  <c r="J333" i="4"/>
  <c r="N333" i="4" s="1"/>
  <c r="J334" i="4"/>
  <c r="N334" i="4" s="1"/>
  <c r="J335" i="4"/>
  <c r="N335" i="4" s="1"/>
  <c r="J336" i="4"/>
  <c r="J337" i="4"/>
  <c r="N337" i="4" s="1"/>
  <c r="J338" i="4"/>
  <c r="N338" i="4" s="1"/>
  <c r="J339" i="4"/>
  <c r="N339" i="4" s="1"/>
  <c r="J340" i="4"/>
  <c r="N340" i="4" s="1"/>
  <c r="J341" i="4"/>
  <c r="N341" i="4" s="1"/>
  <c r="J342" i="4"/>
  <c r="N342" i="4" s="1"/>
  <c r="J343" i="4"/>
  <c r="N343" i="4" s="1"/>
  <c r="J344" i="4"/>
  <c r="N344" i="4" s="1"/>
  <c r="J345" i="4"/>
  <c r="N345" i="4" s="1"/>
  <c r="J346" i="4"/>
  <c r="N346" i="4" s="1"/>
  <c r="J347" i="4"/>
  <c r="N347" i="4" s="1"/>
  <c r="J348" i="4"/>
  <c r="N348" i="4" s="1"/>
  <c r="J349" i="4"/>
  <c r="N349" i="4" s="1"/>
  <c r="J350" i="4"/>
  <c r="N350" i="4" s="1"/>
  <c r="J351" i="4"/>
  <c r="N351" i="4" s="1"/>
  <c r="J352" i="4"/>
  <c r="N352" i="4" s="1"/>
  <c r="J353" i="4"/>
  <c r="N353" i="4" s="1"/>
  <c r="J354" i="4"/>
  <c r="N354" i="4" s="1"/>
  <c r="J355" i="4"/>
  <c r="N355" i="4" s="1"/>
  <c r="J356" i="4"/>
  <c r="N356" i="4" s="1"/>
  <c r="J357" i="4"/>
  <c r="N357" i="4" s="1"/>
  <c r="J358" i="4"/>
  <c r="N358" i="4" s="1"/>
  <c r="J359" i="4"/>
  <c r="N359" i="4" s="1"/>
  <c r="J360" i="4"/>
  <c r="N360" i="4" s="1"/>
  <c r="J361" i="4"/>
  <c r="N361" i="4" s="1"/>
  <c r="J362" i="4"/>
  <c r="N362" i="4" s="1"/>
  <c r="J363" i="4"/>
  <c r="N363" i="4" s="1"/>
  <c r="J364" i="4"/>
  <c r="N364" i="4" s="1"/>
  <c r="J365" i="4"/>
  <c r="N365" i="4" s="1"/>
  <c r="J366" i="4"/>
  <c r="N366" i="4" s="1"/>
  <c r="J367" i="4"/>
  <c r="N367" i="4" s="1"/>
  <c r="J368" i="4"/>
  <c r="N368" i="4" s="1"/>
  <c r="J369" i="4"/>
  <c r="N369" i="4" s="1"/>
  <c r="J370" i="4"/>
  <c r="N370" i="4" s="1"/>
  <c r="J371" i="4"/>
  <c r="N371" i="4" s="1"/>
  <c r="N207" i="4"/>
  <c r="N223" i="4"/>
  <c r="N192" i="4"/>
  <c r="N193" i="4"/>
  <c r="N198" i="4"/>
  <c r="N204" i="4"/>
  <c r="N208" i="4"/>
  <c r="N209" i="4"/>
  <c r="N224" i="4"/>
  <c r="N225" i="4"/>
  <c r="N230" i="4"/>
  <c r="N232" i="4"/>
  <c r="N240" i="4"/>
  <c r="N241" i="4"/>
  <c r="N246" i="4"/>
  <c r="N256" i="4"/>
  <c r="N257" i="4"/>
  <c r="N272" i="4"/>
  <c r="N288" i="4"/>
  <c r="N304" i="4"/>
  <c r="N320" i="4"/>
  <c r="N326" i="4"/>
  <c r="N336" i="4"/>
  <c r="O192" i="4"/>
  <c r="O193" i="4"/>
  <c r="O194" i="4"/>
  <c r="O195" i="4"/>
  <c r="O198" i="4"/>
  <c r="O199" i="4"/>
  <c r="O200" i="4"/>
  <c r="O201" i="4"/>
  <c r="O206" i="4"/>
  <c r="O207" i="4"/>
  <c r="O208" i="4"/>
  <c r="O209" i="4"/>
  <c r="O210" i="4"/>
  <c r="O211" i="4"/>
  <c r="O213" i="4"/>
  <c r="O214" i="4"/>
  <c r="O215" i="4"/>
  <c r="O217" i="4"/>
  <c r="O222" i="4"/>
  <c r="O223" i="4"/>
  <c r="O224" i="4"/>
  <c r="O225" i="4"/>
  <c r="O226" i="4"/>
  <c r="O227" i="4"/>
  <c r="O230" i="4"/>
  <c r="O231" i="4"/>
  <c r="O233" i="4"/>
  <c r="O236" i="4"/>
  <c r="O238" i="4"/>
  <c r="O239" i="4"/>
  <c r="O240" i="4"/>
  <c r="O241" i="4"/>
  <c r="O242" i="4"/>
  <c r="O243" i="4"/>
  <c r="O246" i="4"/>
  <c r="O247" i="4"/>
  <c r="O249" i="4"/>
  <c r="O254" i="4"/>
  <c r="O255" i="4"/>
  <c r="O256" i="4"/>
  <c r="O258" i="4"/>
  <c r="O259" i="4"/>
  <c r="O262" i="4"/>
  <c r="O263" i="4"/>
  <c r="O265" i="4"/>
  <c r="O270" i="4"/>
  <c r="O271" i="4"/>
  <c r="O272" i="4"/>
  <c r="O273" i="4"/>
  <c r="O274" i="4"/>
  <c r="O275" i="4"/>
  <c r="O278" i="4"/>
  <c r="O279" i="4"/>
  <c r="O281" i="4"/>
  <c r="O286" i="4"/>
  <c r="O288" i="4"/>
  <c r="O290" i="4"/>
  <c r="O291" i="4"/>
  <c r="O294" i="4"/>
  <c r="O297" i="4"/>
  <c r="O302" i="4"/>
  <c r="O306" i="4"/>
  <c r="O307" i="4"/>
  <c r="O310" i="4"/>
  <c r="O311" i="4"/>
  <c r="O313" i="4"/>
  <c r="O322" i="4"/>
  <c r="O323" i="4"/>
  <c r="O326" i="4"/>
  <c r="O329" i="4"/>
  <c r="O332" i="4"/>
  <c r="O334" i="4"/>
  <c r="O339" i="4"/>
  <c r="O345" i="4"/>
  <c r="O350" i="4"/>
  <c r="O355" i="4"/>
  <c r="O361" i="4"/>
  <c r="O371" i="4"/>
  <c r="G6" i="2"/>
  <c r="G5" i="2"/>
  <c r="L13" i="4" l="1"/>
  <c r="L12" i="4"/>
  <c r="L14" i="4"/>
  <c r="L15" i="4"/>
  <c r="L16" i="4"/>
  <c r="L17" i="4"/>
  <c r="L18" i="4"/>
  <c r="L19" i="4"/>
  <c r="L20" i="4"/>
  <c r="L24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21" i="4"/>
  <c r="K7" i="4"/>
  <c r="L27" i="4"/>
  <c r="L26" i="4"/>
  <c r="L25" i="4"/>
  <c r="L23" i="4"/>
  <c r="L22" i="4"/>
  <c r="L2" i="4"/>
  <c r="J4" i="4"/>
  <c r="O12" i="4"/>
  <c r="O15" i="4"/>
  <c r="O17" i="4"/>
  <c r="O18" i="4"/>
  <c r="O22" i="4"/>
  <c r="O23" i="4"/>
  <c r="O26" i="4"/>
  <c r="O27" i="4"/>
  <c r="O28" i="4"/>
  <c r="O31" i="4"/>
  <c r="O33" i="4"/>
  <c r="O34" i="4"/>
  <c r="O37" i="4"/>
  <c r="O38" i="4"/>
  <c r="O39" i="4"/>
  <c r="O41" i="4"/>
  <c r="O42" i="4"/>
  <c r="O43" i="4"/>
  <c r="O44" i="4"/>
  <c r="O47" i="4"/>
  <c r="O48" i="4"/>
  <c r="O49" i="4"/>
  <c r="O50" i="4"/>
  <c r="O54" i="4"/>
  <c r="O55" i="4"/>
  <c r="O57" i="4"/>
  <c r="O58" i="4"/>
  <c r="O59" i="4"/>
  <c r="O60" i="4"/>
  <c r="O63" i="4"/>
  <c r="O65" i="4"/>
  <c r="O66" i="4"/>
  <c r="O70" i="4"/>
  <c r="O71" i="4"/>
  <c r="O73" i="4"/>
  <c r="O74" i="4"/>
  <c r="O75" i="4"/>
  <c r="O76" i="4"/>
  <c r="O79" i="4"/>
  <c r="O81" i="4"/>
  <c r="O82" i="4"/>
  <c r="O86" i="4"/>
  <c r="O87" i="4"/>
  <c r="O90" i="4"/>
  <c r="O91" i="4"/>
  <c r="O92" i="4"/>
  <c r="O95" i="4"/>
  <c r="O97" i="4"/>
  <c r="O98" i="4"/>
  <c r="O101" i="4"/>
  <c r="O102" i="4"/>
  <c r="O103" i="4"/>
  <c r="O105" i="4"/>
  <c r="O106" i="4"/>
  <c r="O107" i="4"/>
  <c r="O108" i="4"/>
  <c r="O111" i="4"/>
  <c r="O113" i="4"/>
  <c r="O114" i="4"/>
  <c r="O118" i="4"/>
  <c r="O119" i="4"/>
  <c r="O121" i="4"/>
  <c r="O122" i="4"/>
  <c r="O123" i="4"/>
  <c r="O124" i="4"/>
  <c r="O127" i="4"/>
  <c r="O129" i="4"/>
  <c r="O130" i="4"/>
  <c r="O134" i="4"/>
  <c r="O135" i="4"/>
  <c r="O137" i="4"/>
  <c r="O139" i="4"/>
  <c r="O140" i="4"/>
  <c r="O143" i="4"/>
  <c r="O145" i="4"/>
  <c r="O146" i="4"/>
  <c r="O150" i="4"/>
  <c r="O151" i="4"/>
  <c r="O153" i="4"/>
  <c r="O154" i="4"/>
  <c r="O155" i="4"/>
  <c r="O156" i="4"/>
  <c r="O159" i="4"/>
  <c r="O161" i="4"/>
  <c r="O162" i="4"/>
  <c r="O165" i="4"/>
  <c r="O166" i="4"/>
  <c r="O167" i="4"/>
  <c r="O169" i="4"/>
  <c r="O170" i="4"/>
  <c r="O171" i="4"/>
  <c r="O172" i="4"/>
  <c r="O177" i="4"/>
  <c r="O178" i="4"/>
  <c r="O181" i="4"/>
  <c r="O182" i="4"/>
  <c r="O183" i="4"/>
  <c r="O185" i="4"/>
  <c r="O187" i="4"/>
  <c r="O188" i="4"/>
  <c r="O191" i="4"/>
  <c r="O25" i="4"/>
  <c r="O89" i="4"/>
  <c r="O13" i="4"/>
  <c r="O14" i="4"/>
  <c r="O16" i="4"/>
  <c r="O19" i="4"/>
  <c r="O20" i="4"/>
  <c r="O21" i="4"/>
  <c r="O24" i="4"/>
  <c r="O29" i="4"/>
  <c r="O30" i="4"/>
  <c r="O32" i="4"/>
  <c r="O35" i="4"/>
  <c r="O36" i="4"/>
  <c r="O40" i="4"/>
  <c r="O45" i="4"/>
  <c r="O46" i="4"/>
  <c r="O51" i="4"/>
  <c r="O52" i="4"/>
  <c r="O53" i="4"/>
  <c r="O56" i="4"/>
  <c r="O61" i="4"/>
  <c r="O62" i="4"/>
  <c r="O64" i="4"/>
  <c r="O67" i="4"/>
  <c r="O68" i="4"/>
  <c r="O69" i="4"/>
  <c r="O72" i="4"/>
  <c r="O77" i="4"/>
  <c r="O78" i="4"/>
  <c r="O80" i="4"/>
  <c r="O83" i="4"/>
  <c r="O84" i="4"/>
  <c r="O85" i="4"/>
  <c r="O88" i="4"/>
  <c r="O93" i="4"/>
  <c r="O94" i="4"/>
  <c r="O96" i="4"/>
  <c r="O99" i="4"/>
  <c r="O100" i="4"/>
  <c r="O104" i="4"/>
  <c r="O109" i="4"/>
  <c r="O110" i="4"/>
  <c r="O112" i="4"/>
  <c r="O115" i="4"/>
  <c r="O116" i="4"/>
  <c r="O117" i="4"/>
  <c r="O120" i="4"/>
  <c r="O125" i="4"/>
  <c r="O126" i="4"/>
  <c r="O128" i="4"/>
  <c r="O131" i="4"/>
  <c r="O132" i="4"/>
  <c r="O133" i="4"/>
  <c r="O136" i="4"/>
  <c r="O138" i="4"/>
  <c r="O141" i="4"/>
  <c r="O142" i="4"/>
  <c r="O144" i="4"/>
  <c r="O147" i="4"/>
  <c r="O148" i="4"/>
  <c r="O149" i="4"/>
  <c r="O152" i="4"/>
  <c r="O157" i="4"/>
  <c r="O158" i="4"/>
  <c r="O160" i="4"/>
  <c r="O163" i="4"/>
  <c r="O164" i="4"/>
  <c r="O168" i="4"/>
  <c r="O173" i="4"/>
  <c r="O174" i="4"/>
  <c r="O175" i="4"/>
  <c r="O176" i="4"/>
  <c r="O179" i="4"/>
  <c r="O180" i="4"/>
  <c r="O184" i="4"/>
  <c r="O186" i="4"/>
  <c r="O189" i="4"/>
  <c r="O190" i="4"/>
  <c r="N15" i="4" l="1"/>
  <c r="N26" i="4"/>
  <c r="N27" i="4"/>
  <c r="N30" i="4"/>
  <c r="N32" i="4"/>
  <c r="N39" i="4"/>
  <c r="N41" i="4"/>
  <c r="N43" i="4"/>
  <c r="N56" i="4"/>
  <c r="N57" i="4"/>
  <c r="N58" i="4"/>
  <c r="N61" i="4"/>
  <c r="N71" i="4"/>
  <c r="N75" i="4"/>
  <c r="N77" i="4"/>
  <c r="N78" i="4"/>
  <c r="N89" i="4"/>
  <c r="N91" i="4"/>
  <c r="N96" i="4"/>
  <c r="N105" i="4"/>
  <c r="N106" i="4"/>
  <c r="N107" i="4"/>
  <c r="N110" i="4"/>
  <c r="N111" i="4"/>
  <c r="N122" i="4"/>
  <c r="N123" i="4"/>
  <c r="N125" i="4"/>
  <c r="N127" i="4"/>
  <c r="N130" i="4"/>
  <c r="N141" i="4"/>
  <c r="N142" i="4"/>
  <c r="N144" i="4"/>
  <c r="N150" i="4"/>
  <c r="N151" i="4"/>
  <c r="N158" i="4"/>
  <c r="N164" i="4"/>
  <c r="N169" i="4"/>
  <c r="N177" i="4"/>
  <c r="N178" i="4"/>
  <c r="N180" i="4"/>
  <c r="N181" i="4"/>
  <c r="N186" i="4"/>
  <c r="N190" i="4"/>
  <c r="N191" i="4"/>
  <c r="N13" i="4"/>
  <c r="N14" i="4"/>
  <c r="N16" i="4"/>
  <c r="N17" i="4"/>
  <c r="N18" i="4"/>
  <c r="N19" i="4"/>
  <c r="N20" i="4"/>
  <c r="N21" i="4"/>
  <c r="N22" i="4"/>
  <c r="N23" i="4"/>
  <c r="N24" i="4"/>
  <c r="N25" i="4"/>
  <c r="N28" i="4"/>
  <c r="N29" i="4"/>
  <c r="N31" i="4"/>
  <c r="N33" i="4"/>
  <c r="N34" i="4"/>
  <c r="N35" i="4"/>
  <c r="N36" i="4"/>
  <c r="N37" i="4"/>
  <c r="N38" i="4"/>
  <c r="N40" i="4"/>
  <c r="N42" i="4"/>
  <c r="N44" i="4"/>
  <c r="N45" i="4"/>
  <c r="N46" i="4"/>
  <c r="N47" i="4"/>
  <c r="N48" i="4"/>
  <c r="N49" i="4"/>
  <c r="N50" i="4"/>
  <c r="N51" i="4"/>
  <c r="N52" i="4"/>
  <c r="N53" i="4"/>
  <c r="N54" i="4"/>
  <c r="N55" i="4"/>
  <c r="N59" i="4"/>
  <c r="N60" i="4"/>
  <c r="N62" i="4"/>
  <c r="N63" i="4"/>
  <c r="N64" i="4"/>
  <c r="N65" i="4"/>
  <c r="N66" i="4"/>
  <c r="N67" i="4"/>
  <c r="N68" i="4"/>
  <c r="N69" i="4"/>
  <c r="N70" i="4"/>
  <c r="N72" i="4"/>
  <c r="N73" i="4"/>
  <c r="N74" i="4"/>
  <c r="N76" i="4"/>
  <c r="N79" i="4"/>
  <c r="N80" i="4"/>
  <c r="N81" i="4"/>
  <c r="N82" i="4"/>
  <c r="N83" i="4"/>
  <c r="N84" i="4"/>
  <c r="N85" i="4"/>
  <c r="N86" i="4"/>
  <c r="N87" i="4"/>
  <c r="N88" i="4"/>
  <c r="N90" i="4"/>
  <c r="N92" i="4"/>
  <c r="N93" i="4"/>
  <c r="N94" i="4"/>
  <c r="N95" i="4"/>
  <c r="N97" i="4"/>
  <c r="N98" i="4"/>
  <c r="N99" i="4"/>
  <c r="N100" i="4"/>
  <c r="N101" i="4"/>
  <c r="N102" i="4"/>
  <c r="N103" i="4"/>
  <c r="N104" i="4"/>
  <c r="N108" i="4"/>
  <c r="N109" i="4"/>
  <c r="N112" i="4"/>
  <c r="N113" i="4"/>
  <c r="N114" i="4"/>
  <c r="N115" i="4"/>
  <c r="N116" i="4"/>
  <c r="N117" i="4"/>
  <c r="N118" i="4"/>
  <c r="N119" i="4"/>
  <c r="N120" i="4"/>
  <c r="N121" i="4"/>
  <c r="N124" i="4"/>
  <c r="N126" i="4"/>
  <c r="N128" i="4"/>
  <c r="N129" i="4"/>
  <c r="N131" i="4"/>
  <c r="N132" i="4"/>
  <c r="N133" i="4"/>
  <c r="N134" i="4"/>
  <c r="N135" i="4"/>
  <c r="N136" i="4"/>
  <c r="N137" i="4"/>
  <c r="N138" i="4"/>
  <c r="N139" i="4"/>
  <c r="N140" i="4"/>
  <c r="N143" i="4"/>
  <c r="N145" i="4"/>
  <c r="N146" i="4"/>
  <c r="N147" i="4"/>
  <c r="N148" i="4"/>
  <c r="N149" i="4"/>
  <c r="N152" i="4"/>
  <c r="N153" i="4"/>
  <c r="N154" i="4"/>
  <c r="N155" i="4"/>
  <c r="N156" i="4"/>
  <c r="N157" i="4"/>
  <c r="N159" i="4"/>
  <c r="N160" i="4"/>
  <c r="N161" i="4"/>
  <c r="N162" i="4"/>
  <c r="N163" i="4"/>
  <c r="N165" i="4"/>
  <c r="N166" i="4"/>
  <c r="N167" i="4"/>
  <c r="N168" i="4"/>
  <c r="N170" i="4"/>
  <c r="N171" i="4"/>
  <c r="N172" i="4"/>
  <c r="N173" i="4"/>
  <c r="N174" i="4"/>
  <c r="N175" i="4"/>
  <c r="N176" i="4"/>
  <c r="N179" i="4"/>
  <c r="N182" i="4"/>
  <c r="N183" i="4"/>
  <c r="N184" i="4"/>
  <c r="N185" i="4"/>
  <c r="N187" i="4"/>
  <c r="N188" i="4"/>
  <c r="N189" i="4"/>
  <c r="N12" i="4"/>
  <c r="AD79" i="3" l="1"/>
</calcChain>
</file>

<file path=xl/sharedStrings.xml><?xml version="1.0" encoding="utf-8"?>
<sst xmlns="http://schemas.openxmlformats.org/spreadsheetml/2006/main" count="2512" uniqueCount="157">
  <si>
    <t>PG 1 / 2</t>
  </si>
  <si>
    <t>PG 2 / 2</t>
  </si>
  <si>
    <r>
      <t>FOLHA DE DADOS:</t>
    </r>
    <r>
      <rPr>
        <i/>
        <sz val="14"/>
        <color theme="1"/>
        <rFont val="Arial"/>
        <family val="2"/>
      </rPr>
      <t xml:space="preserve"> ENSACADEIRA DE ALTA VELOCIDADE</t>
    </r>
  </si>
  <si>
    <r>
      <t xml:space="preserve">FOLHA DE DADOS: </t>
    </r>
    <r>
      <rPr>
        <i/>
        <sz val="14"/>
        <color theme="1"/>
        <rFont val="Arial"/>
        <family val="2"/>
      </rPr>
      <t>ENSACADEIRA DE ALTA VELOCIDADE</t>
    </r>
  </si>
  <si>
    <t>DIMENSÕES APROXIMADAS DA ENSACADEIRA</t>
  </si>
  <si>
    <t>Proposta Comercial nº:</t>
  </si>
  <si>
    <t>Revisão:</t>
  </si>
  <si>
    <t>Data:</t>
  </si>
  <si>
    <t>Informações do CLIENTE</t>
  </si>
  <si>
    <t>Empresa:</t>
  </si>
  <si>
    <t>Unidade:</t>
  </si>
  <si>
    <t>CNPJ:</t>
  </si>
  <si>
    <t>Divisão:</t>
  </si>
  <si>
    <t>Setor</t>
  </si>
  <si>
    <t>Endereço:</t>
  </si>
  <si>
    <t>CEP:</t>
  </si>
  <si>
    <t>Bairro:</t>
  </si>
  <si>
    <t>Cidade:</t>
  </si>
  <si>
    <t>UF:</t>
  </si>
  <si>
    <t>Contato:</t>
  </si>
  <si>
    <t>Cargo:</t>
  </si>
  <si>
    <t>e-mail:</t>
  </si>
  <si>
    <t>Telefone:</t>
  </si>
  <si>
    <t>Celular:</t>
  </si>
  <si>
    <t>PROCESSO</t>
  </si>
  <si>
    <t>Exemplo</t>
  </si>
  <si>
    <t>Real</t>
  </si>
  <si>
    <t>Produto</t>
  </si>
  <si>
    <t>Grão de milho</t>
  </si>
  <si>
    <t>Tamanho médio (granulometria) produto (mm)</t>
  </si>
  <si>
    <t>5</t>
  </si>
  <si>
    <t>Preencher os campos 
numéricos somente 
com valores</t>
  </si>
  <si>
    <t>Produção (sacos/h)</t>
  </si>
  <si>
    <t>Peso específico (t/m³)</t>
  </si>
  <si>
    <t>0,8</t>
  </si>
  <si>
    <t>Ângulo de talude (°)</t>
  </si>
  <si>
    <t>Umidade (%)</t>
  </si>
  <si>
    <t>Temperatuda do produto (°C)</t>
  </si>
  <si>
    <t>Temperatuda do ambiente(°C)</t>
  </si>
  <si>
    <r>
      <rPr>
        <b/>
        <sz val="11"/>
        <rFont val="Arial"/>
        <family val="2"/>
      </rPr>
      <t>A</t>
    </r>
    <r>
      <rPr>
        <sz val="11"/>
        <rFont val="Arial"/>
        <family val="2"/>
      </rPr>
      <t xml:space="preserve"> Altura do bocal de entrada ao solo (mm)</t>
    </r>
  </si>
  <si>
    <r>
      <rPr>
        <b/>
        <sz val="11"/>
        <rFont val="Arial"/>
        <family val="2"/>
      </rPr>
      <t>B</t>
    </r>
    <r>
      <rPr>
        <sz val="11"/>
        <rFont val="Arial"/>
        <family val="2"/>
      </rPr>
      <t xml:space="preserve"> Altura da esteira de saída (mm)</t>
    </r>
  </si>
  <si>
    <t>Entrada do material (Silo/ Esteira/ Elevador de Canecas)</t>
  </si>
  <si>
    <t>SILO</t>
  </si>
  <si>
    <t>Fluidez do produto</t>
  </si>
  <si>
    <t>BOA</t>
  </si>
  <si>
    <t>Produto abrasivo</t>
  </si>
  <si>
    <t>NÃO</t>
  </si>
  <si>
    <t>Produto corrosivo</t>
  </si>
  <si>
    <t>Área de instalação</t>
  </si>
  <si>
    <t>Segura</t>
  </si>
  <si>
    <t>EMBALAGEM</t>
  </si>
  <si>
    <t>Material de construção da embalagem</t>
  </si>
  <si>
    <t>RAFIA</t>
  </si>
  <si>
    <r>
      <rPr>
        <b/>
        <sz val="11"/>
        <rFont val="Arial"/>
        <family val="2"/>
      </rPr>
      <t>C</t>
    </r>
    <r>
      <rPr>
        <sz val="11"/>
        <rFont val="Arial"/>
        <family val="2"/>
      </rPr>
      <t xml:space="preserve"> Largura do </t>
    </r>
    <r>
      <rPr>
        <b/>
        <sz val="11"/>
        <rFont val="Arial"/>
        <family val="2"/>
      </rPr>
      <t>menor</t>
    </r>
    <r>
      <rPr>
        <sz val="11"/>
        <rFont val="Arial"/>
        <family val="2"/>
      </rPr>
      <t xml:space="preserve"> saco vazio e achatado (mm)</t>
    </r>
  </si>
  <si>
    <r>
      <rPr>
        <b/>
        <sz val="11"/>
        <rFont val="Arial"/>
        <family val="2"/>
      </rPr>
      <t>D</t>
    </r>
    <r>
      <rPr>
        <sz val="11"/>
        <rFont val="Arial"/>
        <family val="2"/>
      </rPr>
      <t xml:space="preserve"> Altura do </t>
    </r>
    <r>
      <rPr>
        <b/>
        <sz val="11"/>
        <rFont val="Arial"/>
        <family val="2"/>
      </rPr>
      <t>maior</t>
    </r>
    <r>
      <rPr>
        <sz val="11"/>
        <rFont val="Arial"/>
        <family val="2"/>
      </rPr>
      <t xml:space="preserve"> saco vazio e achatado (mm)</t>
    </r>
  </si>
  <si>
    <t>ENSACADEIRA DE ALTA VELOCIDADE</t>
  </si>
  <si>
    <t>Material de construção</t>
  </si>
  <si>
    <t>AÇO CARBONO</t>
  </si>
  <si>
    <t>Largura do bocal do saco</t>
  </si>
  <si>
    <t>&gt;475</t>
  </si>
  <si>
    <t>Duto de exaustão</t>
  </si>
  <si>
    <t>3"</t>
  </si>
  <si>
    <t>Coletor de amostras</t>
  </si>
  <si>
    <t>SIM</t>
  </si>
  <si>
    <r>
      <t>Protocolo de comunicação (</t>
    </r>
    <r>
      <rPr>
        <b/>
        <sz val="11"/>
        <color theme="1"/>
        <rFont val="Arial"/>
        <family val="2"/>
      </rPr>
      <t>Nota 1</t>
    </r>
    <r>
      <rPr>
        <sz val="11"/>
        <color theme="1"/>
        <rFont val="Arial"/>
        <family val="2"/>
      </rPr>
      <t>)</t>
    </r>
  </si>
  <si>
    <t>DeviceNet</t>
  </si>
  <si>
    <r>
      <t xml:space="preserve">Nota 1: </t>
    </r>
    <r>
      <rPr>
        <sz val="11"/>
        <rFont val="Arial"/>
        <family val="2"/>
      </rPr>
      <t>O protocolo ModBus TCP via Ethernet é nativo no painel de comando.</t>
    </r>
  </si>
  <si>
    <t>Laudo Técnico NR-10 e NR-12</t>
  </si>
  <si>
    <t>CÓDIGO DE ENCOMENDA</t>
  </si>
  <si>
    <t>INFORMAÇÕES IMPORTANTES</t>
  </si>
  <si>
    <t>Comentários:</t>
  </si>
  <si>
    <t>Necessário:</t>
  </si>
  <si>
    <t>Ponto de elétrica p/ painel da IHM, tensão 127/220 Vac (cabo de energia do painel: 2 m c/ plug 3 pinos NBR 14136).
Necessário ponto de ar comprimido para instalação do equipamento com pressão entre 6 e 8 bar.</t>
  </si>
  <si>
    <r>
      <rPr>
        <b/>
        <sz val="11"/>
        <color theme="1"/>
        <rFont val="Arial"/>
        <family val="2"/>
      </rPr>
      <t xml:space="preserve">Alfa Instrumentos </t>
    </r>
    <r>
      <rPr>
        <sz val="11"/>
        <color theme="1"/>
        <rFont val="Arial"/>
        <family val="2"/>
      </rPr>
      <t xml:space="preserve"> R. Cel Mário de Azevedo, 138 - São Paulo-SP - Brasil - CEP 02710-020 F: (11) 3952-2299 - SAC: 0800-772-2910 
</t>
    </r>
  </si>
  <si>
    <t>vendas@alfainstrumentos.com.br - www.alfainstrumentos.com.br</t>
  </si>
  <si>
    <t>MODELOS</t>
  </si>
  <si>
    <t>DESCRIÇÃO</t>
  </si>
  <si>
    <t>CÓDIGO</t>
  </si>
  <si>
    <t>DESC. SIMP</t>
  </si>
  <si>
    <t>DESC. COMP</t>
  </si>
  <si>
    <t>CUSTO</t>
  </si>
  <si>
    <t>----</t>
  </si>
  <si>
    <t>MATERIAL DE CONSTRUÇÃO</t>
  </si>
  <si>
    <t>AÇO INOX 304</t>
  </si>
  <si>
    <t>TIPO DE COMUNICAÇÃO</t>
  </si>
  <si>
    <t>DN</t>
  </si>
  <si>
    <t>Profibus DP</t>
  </si>
  <si>
    <t>PB</t>
  </si>
  <si>
    <t>ModBus RTU</t>
  </si>
  <si>
    <t>MB</t>
  </si>
  <si>
    <t>EtherNet IP</t>
  </si>
  <si>
    <t>EI</t>
  </si>
  <si>
    <t>Profinet</t>
  </si>
  <si>
    <t>TN</t>
  </si>
  <si>
    <t>C/ OU S/ GATEWAY</t>
  </si>
  <si>
    <t>ÁREA DE INSTALAÇÃO</t>
  </si>
  <si>
    <t>CLASSIFICADA</t>
  </si>
  <si>
    <t>C</t>
  </si>
  <si>
    <t>EX</t>
  </si>
  <si>
    <t>para instalação em área classificada.</t>
  </si>
  <si>
    <t>SEGURA</t>
  </si>
  <si>
    <t>S</t>
  </si>
  <si>
    <t>SE</t>
  </si>
  <si>
    <t>para instalação em área segura.</t>
  </si>
  <si>
    <t>QUAIS ITENS ADICIONAR?</t>
  </si>
  <si>
    <t>LAUDO TÉCNICO</t>
  </si>
  <si>
    <t>incluso laudo técnico</t>
  </si>
  <si>
    <t>N</t>
  </si>
  <si>
    <t>FLUIDEZ DO MATERIAL</t>
  </si>
  <si>
    <t>REGULAR</t>
  </si>
  <si>
    <t>RUIM</t>
  </si>
  <si>
    <t>QUAL A DIFERENÇA?</t>
  </si>
  <si>
    <t>PRODUTO CORROSIVO</t>
  </si>
  <si>
    <t>PRODUTO ABRASIVO</t>
  </si>
  <si>
    <t>DUTO DE EXAUSTÃO</t>
  </si>
  <si>
    <t>SEM DUTO</t>
  </si>
  <si>
    <t>SD</t>
  </si>
  <si>
    <t xml:space="preserve">sem duto de exaustão, </t>
  </si>
  <si>
    <t xml:space="preserve">com duto de exaustão de 3", </t>
  </si>
  <si>
    <t>4"</t>
  </si>
  <si>
    <t xml:space="preserve">com duto de exaustão de 4", </t>
  </si>
  <si>
    <t>COLETOR DE AMOSTRA</t>
  </si>
  <si>
    <t>CA</t>
  </si>
  <si>
    <t xml:space="preserve">com coletor de amostra, </t>
  </si>
  <si>
    <t>SC</t>
  </si>
  <si>
    <t>BOCAL</t>
  </si>
  <si>
    <t>&gt;410</t>
  </si>
  <si>
    <t xml:space="preserve">para sacos com bocal maior que 410mm, </t>
  </si>
  <si>
    <t xml:space="preserve">para sacos com bocal maior que 475mm, </t>
  </si>
  <si>
    <t>&gt;575</t>
  </si>
  <si>
    <t xml:space="preserve">para sacos com bocal maior que 575mm, </t>
  </si>
  <si>
    <t>MODO DE OPERAÇÃO</t>
  </si>
  <si>
    <t>ENSACADEIRA</t>
  </si>
  <si>
    <t>ENSACADEIRA E BALANÇA DE FLUXO</t>
  </si>
  <si>
    <t>ENSACADEIRA, BALANÇA DE FLUXO E DOSADORA A GRANEL</t>
  </si>
  <si>
    <t>MODELO</t>
  </si>
  <si>
    <t>FIELDBUS</t>
  </si>
  <si>
    <t>ÁREA</t>
  </si>
  <si>
    <t>CUSTO:</t>
  </si>
  <si>
    <t xml:space="preserve">COMBINAÇÕES </t>
  </si>
  <si>
    <t>CÓDIGOS, DESCRIÇÃO SIMPLES E DESCRIÇÃO COMPLETA</t>
  </si>
  <si>
    <t>FAMILIA</t>
  </si>
  <si>
    <t>DESCRIÇÃO SIMPLES</t>
  </si>
  <si>
    <t>DESCRIÇÃO COMPLETA</t>
  </si>
  <si>
    <t>Coluna1</t>
  </si>
  <si>
    <t>Coluna2</t>
  </si>
  <si>
    <t>EAV</t>
  </si>
  <si>
    <t>0004FD00</t>
  </si>
  <si>
    <t>SELECIONE  ▼</t>
  </si>
  <si>
    <r>
      <t xml:space="preserve">Capacidade do </t>
    </r>
    <r>
      <rPr>
        <b/>
        <sz val="11"/>
        <rFont val="Arial"/>
        <family val="2"/>
      </rPr>
      <t>maior</t>
    </r>
    <r>
      <rPr>
        <sz val="11"/>
        <rFont val="Arial"/>
        <family val="2"/>
      </rPr>
      <t xml:space="preserve"> saco (Kg)</t>
    </r>
  </si>
  <si>
    <r>
      <t xml:space="preserve">Capacidade do </t>
    </r>
    <r>
      <rPr>
        <b/>
        <sz val="11"/>
        <rFont val="Arial"/>
        <family val="2"/>
      </rPr>
      <t>menor</t>
    </r>
    <r>
      <rPr>
        <sz val="11"/>
        <rFont val="Arial"/>
        <family val="2"/>
      </rPr>
      <t xml:space="preserve"> saco (Kg)</t>
    </r>
  </si>
  <si>
    <t xml:space="preserve">painel de comando com interface touchscreen colorida e protocolo de comunicação DeviceNet, </t>
  </si>
  <si>
    <t xml:space="preserve">painel de comando com interface touchscreen colorida e protocolo de comunicação Profibus DP, </t>
  </si>
  <si>
    <t xml:space="preserve">painel de comando com interface touchscreen colorida e protocolo de comunicação ModBus RTU, </t>
  </si>
  <si>
    <t xml:space="preserve">painel de comando com interface touchscreen colorida e protocolo de comunicação EtherNet IP, </t>
  </si>
  <si>
    <t xml:space="preserve">painel de comando com interface touchscreen colorida e protocolo de comunicação Profinet, </t>
  </si>
  <si>
    <r>
      <rPr>
        <b/>
        <sz val="12"/>
        <color rgb="FFFF0000"/>
        <rFont val="Arial"/>
        <family val="2"/>
      </rPr>
      <t>ATENÇÃO:</t>
    </r>
    <r>
      <rPr>
        <b/>
        <sz val="12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 xml:space="preserve">
</t>
    </r>
    <r>
      <rPr>
        <sz val="10.5"/>
        <color theme="1"/>
        <rFont val="Arial"/>
        <family val="2"/>
      </rPr>
      <t xml:space="preserve">Devido à atualização do Windows planilhas baixadas da internet que contenham macros, como esta, necessitam de desbloqueio antes do uso.
Para isso, feche a planilha, clique com botão direito no arquivo, selecione a opção </t>
    </r>
    <r>
      <rPr>
        <b/>
        <sz val="10.5"/>
        <color theme="1"/>
        <rFont val="Arial"/>
        <family val="2"/>
      </rPr>
      <t>PROPRIEDADES</t>
    </r>
    <r>
      <rPr>
        <sz val="10.5"/>
        <color theme="1"/>
        <rFont val="Arial"/>
        <family val="2"/>
      </rPr>
      <t xml:space="preserve"> e clique em </t>
    </r>
    <r>
      <rPr>
        <b/>
        <sz val="10.5"/>
        <color theme="1"/>
        <rFont val="Arial"/>
        <family val="2"/>
      </rPr>
      <t>DESBLOQUEAR</t>
    </r>
    <r>
      <rPr>
        <sz val="10.5"/>
        <color theme="1"/>
        <rFont val="Arial"/>
        <family val="2"/>
      </rPr>
      <t>.</t>
    </r>
    <r>
      <rPr>
        <b/>
        <sz val="10.5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Abra o arquivo e preencha normalmente.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</si>
</sst>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164" formatCode="#;\G;\S"/>
    <numFmt numFmtId="165" formatCode="@&quot; mm&quot;"/>
    <numFmt numFmtId="166" formatCode="00"/>
    <numFmt numFmtId="167" formatCode="##.0&quot; mm&quot;"/>
    <numFmt numFmtId="168" formatCode="@&quot; t/m³&quot;"/>
    <numFmt numFmtId="169" formatCode="##&quot; °&quot;"/>
    <numFmt numFmtId="170" formatCode="##.0&quot; °C&quot;"/>
    <numFmt numFmtId="171" formatCode="##.0&quot; %&quot;"/>
    <numFmt numFmtId="172" formatCode="##&quot; L/Bat&quot;"/>
    <numFmt numFmtId="173" formatCode="0.0&quot; t/m³&quot;"/>
    <numFmt numFmtId="174" formatCode="0&quot; mm&quot;"/>
    <numFmt numFmtId="175" formatCode="##&quot; mm&quot;"/>
    <numFmt numFmtId="176" formatCode="##&quot; sacos/h&quot;"/>
    <numFmt numFmtId="177" formatCode="0.0&quot; Kg&quot;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25"/>
      <color theme="1"/>
      <name val="Arial"/>
      <family val="2"/>
    </font>
    <font>
      <b/>
      <sz val="11"/>
      <color theme="0"/>
      <name val="Arial"/>
      <family val="2"/>
    </font>
    <font>
      <b/>
      <i/>
      <sz val="15"/>
      <name val="Arial"/>
      <family val="2"/>
    </font>
    <font>
      <b/>
      <i/>
      <sz val="15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i/>
      <sz val="16"/>
      <color theme="1"/>
      <name val="Arial"/>
      <family val="2"/>
    </font>
    <font>
      <b/>
      <i/>
      <sz val="23"/>
      <color theme="1"/>
      <name val="Arial"/>
      <family val="2"/>
    </font>
    <font>
      <b/>
      <i/>
      <sz val="20"/>
      <color theme="1"/>
      <name val="Arial"/>
      <family val="2"/>
    </font>
    <font>
      <sz val="9"/>
      <color theme="1"/>
      <name val="Arial"/>
      <family val="2"/>
    </font>
    <font>
      <sz val="13"/>
      <color theme="1"/>
      <name val="Arial"/>
      <family val="2"/>
    </font>
    <font>
      <b/>
      <sz val="13"/>
      <name val="Arial"/>
      <family val="2"/>
    </font>
    <font>
      <b/>
      <sz val="11"/>
      <color theme="0" tint="-0.499984740745262"/>
      <name val="Arial"/>
      <family val="2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3"/>
      <color theme="1"/>
      <name val="Arial"/>
      <family val="2"/>
    </font>
    <font>
      <b/>
      <i/>
      <sz val="12"/>
      <color rgb="FFFF0000"/>
      <name val="Arial"/>
      <family val="2"/>
    </font>
    <font>
      <b/>
      <i/>
      <sz val="11"/>
      <color theme="1"/>
      <name val="Arial"/>
      <family val="2"/>
    </font>
    <font>
      <b/>
      <sz val="12"/>
      <color theme="9"/>
      <name val="Arial"/>
      <family val="2"/>
    </font>
    <font>
      <sz val="8"/>
      <name val="Calibri"/>
      <family val="2"/>
      <scheme val="minor"/>
    </font>
    <font>
      <b/>
      <i/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i/>
      <sz val="10"/>
      <color theme="0"/>
      <name val="Arial"/>
      <family val="2"/>
    </font>
    <font>
      <sz val="10"/>
      <color theme="0"/>
      <name val="Arial"/>
      <family val="2"/>
    </font>
    <font>
      <b/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9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DB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AB2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DashDotDot">
        <color theme="0" tint="-0.24994659260841701"/>
      </left>
      <right/>
      <top style="mediumDashDotDot">
        <color theme="0" tint="-0.24994659260841701"/>
      </top>
      <bottom/>
      <diagonal/>
    </border>
    <border>
      <left/>
      <right/>
      <top style="mediumDashDotDot">
        <color theme="0" tint="-0.24994659260841701"/>
      </top>
      <bottom/>
      <diagonal/>
    </border>
    <border>
      <left/>
      <right style="mediumDashDotDot">
        <color theme="0" tint="-0.24994659260841701"/>
      </right>
      <top style="mediumDashDotDot">
        <color theme="0" tint="-0.24994659260841701"/>
      </top>
      <bottom/>
      <diagonal/>
    </border>
    <border>
      <left style="mediumDashDotDot">
        <color theme="0" tint="-0.24994659260841701"/>
      </left>
      <right/>
      <top/>
      <bottom/>
      <diagonal/>
    </border>
    <border>
      <left/>
      <right style="mediumDashDotDot">
        <color theme="0" tint="-0.24994659260841701"/>
      </right>
      <top/>
      <bottom/>
      <diagonal/>
    </border>
    <border>
      <left style="mediumDashDotDot">
        <color theme="0" tint="-0.24994659260841701"/>
      </left>
      <right/>
      <top/>
      <bottom style="mediumDashDotDot">
        <color theme="0" tint="-0.24994659260841701"/>
      </bottom>
      <diagonal/>
    </border>
    <border>
      <left/>
      <right/>
      <top/>
      <bottom style="mediumDashDotDot">
        <color theme="0" tint="-0.24994659260841701"/>
      </bottom>
      <diagonal/>
    </border>
    <border>
      <left/>
      <right style="mediumDashDotDot">
        <color theme="0" tint="-0.24994659260841701"/>
      </right>
      <top/>
      <bottom style="mediumDashDotDot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44" fontId="32" fillId="0" borderId="0" applyFon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/>
    </xf>
    <xf numFmtId="14" fontId="1" fillId="0" borderId="8" xfId="0" applyNumberFormat="1" applyFont="1" applyBorder="1" applyAlignment="1" applyProtection="1">
      <alignment horizontal="center"/>
      <protection locked="0"/>
    </xf>
    <xf numFmtId="0" fontId="8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4" fillId="0" borderId="5" xfId="0" applyFont="1" applyBorder="1"/>
    <xf numFmtId="0" fontId="14" fillId="0" borderId="0" xfId="0" applyFont="1"/>
    <xf numFmtId="0" fontId="14" fillId="0" borderId="6" xfId="0" applyFont="1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7" fillId="0" borderId="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15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1" fillId="9" borderId="0" xfId="0" applyFont="1" applyFill="1"/>
    <xf numFmtId="0" fontId="1" fillId="9" borderId="0" xfId="0" applyFont="1" applyFill="1" applyAlignment="1">
      <alignment horizontal="center"/>
    </xf>
    <xf numFmtId="0" fontId="2" fillId="0" borderId="5" xfId="0" applyFont="1" applyBorder="1"/>
    <xf numFmtId="0" fontId="2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0" fontId="2" fillId="0" borderId="6" xfId="0" applyFont="1" applyBorder="1"/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0" xfId="0" quotePrefix="1" applyFont="1"/>
    <xf numFmtId="0" fontId="1" fillId="0" borderId="0" xfId="0" quotePrefix="1" applyFont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5" xfId="0" quotePrefix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2" borderId="22" xfId="0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172" fontId="3" fillId="0" borderId="0" xfId="0" applyNumberFormat="1" applyFont="1" applyAlignment="1">
      <alignment horizontal="center" vertical="center"/>
    </xf>
    <xf numFmtId="0" fontId="26" fillId="13" borderId="0" xfId="0" applyFont="1" applyFill="1"/>
    <xf numFmtId="0" fontId="2" fillId="8" borderId="0" xfId="0" applyFont="1" applyFill="1" applyAlignment="1">
      <alignment horizontal="left" vertical="center"/>
    </xf>
    <xf numFmtId="0" fontId="1" fillId="0" borderId="13" xfId="0" quotePrefix="1" applyFont="1" applyBorder="1" applyAlignment="1">
      <alignment horizontal="left"/>
    </xf>
    <xf numFmtId="0" fontId="1" fillId="0" borderId="14" xfId="0" quotePrefix="1" applyFont="1" applyBorder="1" applyAlignment="1">
      <alignment horizontal="center"/>
    </xf>
    <xf numFmtId="0" fontId="0" fillId="0" borderId="0" xfId="0" applyProtection="1">
      <protection locked="0"/>
    </xf>
    <xf numFmtId="0" fontId="24" fillId="0" borderId="0" xfId="0" applyFont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3" xfId="0" quotePrefix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6" xfId="0" quotePrefix="1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44" fontId="1" fillId="0" borderId="0" xfId="1" applyFont="1" applyAlignment="1">
      <alignment horizontal="center"/>
    </xf>
    <xf numFmtId="44" fontId="1" fillId="0" borderId="0" xfId="1" quotePrefix="1" applyFont="1" applyFill="1" applyBorder="1" applyAlignment="1">
      <alignment horizontal="center"/>
    </xf>
    <xf numFmtId="44" fontId="1" fillId="0" borderId="0" xfId="1" applyFont="1" applyFill="1" applyAlignment="1">
      <alignment horizontal="center"/>
    </xf>
    <xf numFmtId="44" fontId="27" fillId="0" borderId="0" xfId="1" applyFont="1" applyAlignment="1">
      <alignment horizontal="center" vertical="center" wrapText="1"/>
    </xf>
    <xf numFmtId="44" fontId="27" fillId="0" borderId="11" xfId="1" applyFont="1" applyBorder="1" applyAlignment="1">
      <alignment horizontal="center" vertical="center"/>
    </xf>
    <xf numFmtId="0" fontId="8" fillId="0" borderId="8" xfId="0" applyFont="1" applyBorder="1"/>
    <xf numFmtId="0" fontId="2" fillId="8" borderId="0" xfId="0" applyFont="1" applyFill="1" applyAlignment="1">
      <alignment horizontal="center" vertical="center"/>
    </xf>
    <xf numFmtId="0" fontId="1" fillId="16" borderId="0" xfId="0" applyFont="1" applyFill="1" applyAlignment="1">
      <alignment horizontal="left"/>
    </xf>
    <xf numFmtId="0" fontId="1" fillId="16" borderId="38" xfId="0" applyFont="1" applyFill="1" applyBorder="1" applyAlignment="1">
      <alignment horizontal="center"/>
    </xf>
    <xf numFmtId="0" fontId="1" fillId="16" borderId="0" xfId="0" applyFont="1" applyFill="1" applyAlignment="1">
      <alignment horizontal="center"/>
    </xf>
    <xf numFmtId="44" fontId="1" fillId="16" borderId="0" xfId="1" applyFont="1" applyFill="1" applyBorder="1" applyAlignment="1">
      <alignment horizontal="center"/>
    </xf>
    <xf numFmtId="0" fontId="1" fillId="16" borderId="0" xfId="0" applyFont="1" applyFill="1"/>
    <xf numFmtId="44" fontId="1" fillId="16" borderId="0" xfId="1" applyFont="1" applyFill="1" applyAlignment="1">
      <alignment horizontal="center"/>
    </xf>
    <xf numFmtId="0" fontId="33" fillId="0" borderId="30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33" fillId="0" borderId="32" xfId="0" applyFont="1" applyBorder="1" applyAlignment="1">
      <alignment horizontal="left" vertical="center" wrapText="1"/>
    </xf>
    <xf numFmtId="0" fontId="33" fillId="0" borderId="33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3" fillId="0" borderId="34" xfId="0" applyFont="1" applyBorder="1" applyAlignment="1">
      <alignment horizontal="left" vertical="center" wrapText="1"/>
    </xf>
    <xf numFmtId="0" fontId="33" fillId="0" borderId="35" xfId="0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33" fillId="0" borderId="37" xfId="0" applyFont="1" applyBorder="1" applyAlignment="1">
      <alignment horizontal="left" vertical="center" wrapText="1"/>
    </xf>
    <xf numFmtId="49" fontId="8" fillId="5" borderId="0" xfId="0" applyNumberFormat="1" applyFont="1" applyFill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 vertical="center"/>
    </xf>
    <xf numFmtId="14" fontId="8" fillId="5" borderId="0" xfId="0" applyNumberFormat="1" applyFont="1" applyFill="1" applyAlignment="1" applyProtection="1">
      <alignment horizontal="center" vertical="center"/>
      <protection locked="0"/>
    </xf>
    <xf numFmtId="14" fontId="8" fillId="5" borderId="0" xfId="0" quotePrefix="1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49" fontId="1" fillId="5" borderId="0" xfId="0" applyNumberFormat="1" applyFont="1" applyFill="1" applyAlignment="1" applyProtection="1">
      <alignment horizontal="left" vertical="center"/>
      <protection locked="0"/>
    </xf>
    <xf numFmtId="0" fontId="2" fillId="4" borderId="0" xfId="0" applyFont="1" applyFill="1" applyAlignment="1">
      <alignment horizontal="left" vertical="center"/>
    </xf>
    <xf numFmtId="49" fontId="1" fillId="3" borderId="0" xfId="0" applyNumberFormat="1" applyFont="1" applyFill="1" applyAlignment="1" applyProtection="1">
      <alignment horizontal="left" vertical="center"/>
      <protection locked="0"/>
    </xf>
    <xf numFmtId="49" fontId="1" fillId="3" borderId="0" xfId="0" applyNumberFormat="1" applyFont="1" applyFill="1" applyAlignment="1" applyProtection="1">
      <alignment vertical="center"/>
      <protection locked="0"/>
    </xf>
    <xf numFmtId="0" fontId="2" fillId="8" borderId="0" xfId="0" applyFont="1" applyFill="1" applyAlignment="1">
      <alignment horizontal="left" vertical="center"/>
    </xf>
    <xf numFmtId="166" fontId="8" fillId="5" borderId="0" xfId="0" quotePrefix="1" applyNumberFormat="1" applyFont="1" applyFill="1" applyAlignment="1" applyProtection="1">
      <alignment horizontal="center" vertical="center"/>
      <protection locked="0"/>
    </xf>
    <xf numFmtId="175" fontId="2" fillId="6" borderId="0" xfId="0" applyNumberFormat="1" applyFont="1" applyFill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" fillId="3" borderId="2" xfId="0" applyFont="1" applyFill="1" applyBorder="1" applyAlignment="1" applyProtection="1">
      <alignment horizontal="left" vertical="top" wrapText="1"/>
      <protection locked="0"/>
    </xf>
    <xf numFmtId="0" fontId="1" fillId="3" borderId="3" xfId="0" applyFont="1" applyFill="1" applyBorder="1" applyAlignment="1" applyProtection="1">
      <alignment horizontal="left" vertical="top" wrapText="1"/>
      <protection locked="0"/>
    </xf>
    <xf numFmtId="0" fontId="1" fillId="3" borderId="4" xfId="0" applyFont="1" applyFill="1" applyBorder="1" applyAlignment="1" applyProtection="1">
      <alignment horizontal="left" vertical="top" wrapText="1"/>
      <protection locked="0"/>
    </xf>
    <xf numFmtId="0" fontId="1" fillId="3" borderId="5" xfId="0" applyFont="1" applyFill="1" applyBorder="1" applyAlignment="1" applyProtection="1">
      <alignment horizontal="left" vertical="top" wrapText="1"/>
      <protection locked="0"/>
    </xf>
    <xf numFmtId="0" fontId="1" fillId="3" borderId="0" xfId="0" applyFont="1" applyFill="1" applyAlignment="1" applyProtection="1">
      <alignment horizontal="left" vertical="top" wrapText="1"/>
      <protection locked="0"/>
    </xf>
    <xf numFmtId="0" fontId="1" fillId="3" borderId="6" xfId="0" applyFont="1" applyFill="1" applyBorder="1" applyAlignment="1" applyProtection="1">
      <alignment horizontal="left" vertical="top" wrapText="1"/>
      <protection locked="0"/>
    </xf>
    <xf numFmtId="0" fontId="1" fillId="3" borderId="7" xfId="0" applyFont="1" applyFill="1" applyBorder="1" applyAlignment="1" applyProtection="1">
      <alignment horizontal="left" vertical="top" wrapText="1"/>
      <protection locked="0"/>
    </xf>
    <xf numFmtId="0" fontId="1" fillId="3" borderId="8" xfId="0" applyFont="1" applyFill="1" applyBorder="1" applyAlignment="1" applyProtection="1">
      <alignment horizontal="left" vertical="top" wrapText="1"/>
      <protection locked="0"/>
    </xf>
    <xf numFmtId="0" fontId="1" fillId="3" borderId="9" xfId="0" applyFont="1" applyFill="1" applyBorder="1" applyAlignment="1" applyProtection="1">
      <alignment horizontal="left" vertical="top" wrapText="1"/>
      <protection locked="0"/>
    </xf>
    <xf numFmtId="0" fontId="23" fillId="0" borderId="10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" fillId="5" borderId="0" xfId="0" applyFont="1" applyFill="1" applyAlignment="1" applyProtection="1">
      <alignment horizontal="center"/>
      <protection locked="0"/>
    </xf>
    <xf numFmtId="167" fontId="1" fillId="7" borderId="0" xfId="0" applyNumberFormat="1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70" fontId="2" fillId="11" borderId="0" xfId="0" applyNumberFormat="1" applyFont="1" applyFill="1" applyAlignment="1" applyProtection="1">
      <alignment horizontal="center" vertical="center"/>
      <protection locked="0"/>
    </xf>
    <xf numFmtId="176" fontId="1" fillId="7" borderId="0" xfId="0" applyNumberFormat="1" applyFont="1" applyFill="1" applyAlignment="1">
      <alignment horizontal="center" vertical="center"/>
    </xf>
    <xf numFmtId="49" fontId="1" fillId="5" borderId="0" xfId="0" applyNumberFormat="1" applyFont="1" applyFill="1" applyAlignment="1" applyProtection="1">
      <alignment horizontal="center" vertical="center"/>
      <protection locked="0"/>
    </xf>
    <xf numFmtId="0" fontId="16" fillId="5" borderId="16" xfId="0" applyFont="1" applyFill="1" applyBorder="1" applyAlignment="1" applyProtection="1">
      <alignment horizontal="center" vertical="center"/>
      <protection locked="0"/>
    </xf>
    <xf numFmtId="0" fontId="16" fillId="5" borderId="18" xfId="0" applyFont="1" applyFill="1" applyBorder="1" applyAlignment="1" applyProtection="1">
      <alignment horizontal="center" vertical="center"/>
      <protection locked="0"/>
    </xf>
    <xf numFmtId="0" fontId="16" fillId="5" borderId="17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5" fillId="8" borderId="2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77" fontId="1" fillId="7" borderId="0" xfId="0" applyNumberFormat="1" applyFont="1" applyFill="1" applyAlignment="1">
      <alignment horizontal="center" vertical="center"/>
    </xf>
    <xf numFmtId="177" fontId="2" fillId="11" borderId="0" xfId="0" applyNumberFormat="1" applyFont="1" applyFill="1" applyAlignment="1" applyProtection="1">
      <alignment horizontal="center" vertical="center"/>
      <protection locked="0"/>
    </xf>
    <xf numFmtId="49" fontId="1" fillId="3" borderId="0" xfId="0" applyNumberFormat="1" applyFont="1" applyFill="1" applyAlignment="1" applyProtection="1">
      <alignment horizontal="center" vertical="center"/>
      <protection locked="0"/>
    </xf>
    <xf numFmtId="0" fontId="1" fillId="0" borderId="8" xfId="0" applyFont="1" applyBorder="1" applyAlignment="1">
      <alignment horizontal="center"/>
    </xf>
    <xf numFmtId="0" fontId="9" fillId="0" borderId="0" xfId="0" applyFont="1" applyAlignment="1">
      <alignment horizontal="center"/>
    </xf>
    <xf numFmtId="169" fontId="2" fillId="11" borderId="0" xfId="0" applyNumberFormat="1" applyFont="1" applyFill="1" applyAlignment="1" applyProtection="1">
      <alignment horizontal="center" vertical="center"/>
      <protection locked="0"/>
    </xf>
    <xf numFmtId="170" fontId="2" fillId="12" borderId="0" xfId="0" applyNumberFormat="1" applyFont="1" applyFill="1" applyAlignment="1" applyProtection="1">
      <alignment horizontal="center" vertical="center"/>
      <protection locked="0"/>
    </xf>
    <xf numFmtId="167" fontId="2" fillId="5" borderId="0" xfId="0" applyNumberFormat="1" applyFont="1" applyFill="1" applyAlignment="1" applyProtection="1">
      <alignment horizontal="center" vertical="center"/>
      <protection locked="0"/>
    </xf>
    <xf numFmtId="175" fontId="31" fillId="11" borderId="0" xfId="0" applyNumberFormat="1" applyFont="1" applyFill="1" applyAlignment="1" applyProtection="1">
      <alignment horizontal="center" vertical="center"/>
      <protection locked="0"/>
    </xf>
    <xf numFmtId="175" fontId="1" fillId="6" borderId="0" xfId="0" applyNumberFormat="1" applyFont="1" applyFill="1" applyAlignment="1">
      <alignment horizontal="center" vertical="center"/>
    </xf>
    <xf numFmtId="175" fontId="31" fillId="12" borderId="0" xfId="0" applyNumberFormat="1" applyFont="1" applyFill="1" applyAlignment="1" applyProtection="1">
      <alignment horizontal="center" vertical="center"/>
      <protection locked="0"/>
    </xf>
    <xf numFmtId="167" fontId="16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69" fontId="2" fillId="7" borderId="0" xfId="0" applyNumberFormat="1" applyFont="1" applyFill="1" applyAlignment="1">
      <alignment horizontal="center" vertical="center"/>
    </xf>
    <xf numFmtId="170" fontId="1" fillId="6" borderId="0" xfId="0" applyNumberFormat="1" applyFont="1" applyFill="1" applyAlignment="1">
      <alignment horizontal="center" vertical="center"/>
    </xf>
    <xf numFmtId="168" fontId="1" fillId="6" borderId="0" xfId="0" applyNumberFormat="1" applyFont="1" applyFill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165" fontId="2" fillId="6" borderId="0" xfId="0" applyNumberFormat="1" applyFont="1" applyFill="1" applyAlignment="1">
      <alignment horizontal="center" vertical="center"/>
    </xf>
    <xf numFmtId="171" fontId="2" fillId="12" borderId="0" xfId="0" applyNumberFormat="1" applyFont="1" applyFill="1" applyAlignment="1" applyProtection="1">
      <alignment horizontal="center" vertical="center"/>
      <protection locked="0"/>
    </xf>
    <xf numFmtId="0" fontId="15" fillId="0" borderId="0" xfId="0" applyFont="1" applyAlignment="1">
      <alignment horizontal="center"/>
    </xf>
    <xf numFmtId="0" fontId="1" fillId="8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/>
    </xf>
    <xf numFmtId="174" fontId="2" fillId="12" borderId="0" xfId="0" applyNumberFormat="1" applyFont="1" applyFill="1" applyAlignment="1" applyProtection="1">
      <alignment horizontal="center" vertical="center"/>
      <protection locked="0"/>
    </xf>
    <xf numFmtId="176" fontId="1" fillId="11" borderId="0" xfId="0" applyNumberFormat="1" applyFont="1" applyFill="1" applyAlignment="1" applyProtection="1">
      <alignment horizontal="center" vertical="center"/>
      <protection locked="0"/>
    </xf>
    <xf numFmtId="173" fontId="1" fillId="12" borderId="0" xfId="0" applyNumberFormat="1" applyFont="1" applyFill="1" applyAlignment="1" applyProtection="1">
      <alignment horizontal="center" vertical="center"/>
      <protection locked="0"/>
    </xf>
    <xf numFmtId="0" fontId="2" fillId="7" borderId="0" xfId="0" applyFont="1" applyFill="1" applyAlignment="1">
      <alignment horizontal="center" vertical="center"/>
    </xf>
    <xf numFmtId="170" fontId="1" fillId="7" borderId="0" xfId="0" applyNumberFormat="1" applyFont="1" applyFill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1" fillId="8" borderId="2" xfId="0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 wrapText="1"/>
    </xf>
    <xf numFmtId="0" fontId="21" fillId="8" borderId="0" xfId="0" applyFont="1" applyFill="1" applyAlignment="1">
      <alignment horizontal="center" vertical="center" wrapText="1"/>
    </xf>
    <xf numFmtId="0" fontId="21" fillId="8" borderId="7" xfId="0" applyFont="1" applyFill="1" applyBorder="1" applyAlignment="1">
      <alignment horizontal="center" vertical="center" wrapText="1"/>
    </xf>
    <xf numFmtId="0" fontId="21" fillId="8" borderId="8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/>
    </xf>
    <xf numFmtId="0" fontId="23" fillId="3" borderId="11" xfId="0" applyFont="1" applyFill="1" applyBorder="1" applyAlignment="1">
      <alignment horizontal="center"/>
    </xf>
    <xf numFmtId="0" fontId="23" fillId="3" borderId="12" xfId="0" applyFont="1" applyFill="1" applyBorder="1" applyAlignment="1">
      <alignment horizont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177" fontId="1" fillId="6" borderId="0" xfId="0" applyNumberFormat="1" applyFont="1" applyFill="1" applyAlignment="1">
      <alignment horizontal="center" vertical="center"/>
    </xf>
    <xf numFmtId="177" fontId="2" fillId="12" borderId="0" xfId="0" applyNumberFormat="1" applyFont="1" applyFill="1" applyAlignment="1" applyProtection="1">
      <alignment horizontal="center" vertical="center"/>
      <protection locked="0"/>
    </xf>
    <xf numFmtId="167" fontId="1" fillId="6" borderId="0" xfId="0" applyNumberFormat="1" applyFont="1" applyFill="1" applyAlignment="1">
      <alignment horizontal="center" vertical="center"/>
    </xf>
    <xf numFmtId="167" fontId="16" fillId="5" borderId="23" xfId="0" applyNumberFormat="1" applyFont="1" applyFill="1" applyBorder="1" applyAlignment="1" applyProtection="1">
      <alignment horizontal="center" vertical="center"/>
      <protection locked="0"/>
    </xf>
    <xf numFmtId="167" fontId="1" fillId="6" borderId="20" xfId="0" applyNumberFormat="1" applyFont="1" applyFill="1" applyBorder="1" applyAlignment="1">
      <alignment horizontal="center" vertical="center"/>
    </xf>
    <xf numFmtId="175" fontId="1" fillId="7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167" fontId="16" fillId="3" borderId="16" xfId="0" applyNumberFormat="1" applyFont="1" applyFill="1" applyBorder="1" applyAlignment="1" applyProtection="1">
      <alignment horizontal="center" vertical="center"/>
      <protection locked="0"/>
    </xf>
    <xf numFmtId="167" fontId="16" fillId="3" borderId="18" xfId="0" applyNumberFormat="1" applyFont="1" applyFill="1" applyBorder="1" applyAlignment="1" applyProtection="1">
      <alignment horizontal="center" vertical="center"/>
      <protection locked="0"/>
    </xf>
    <xf numFmtId="167" fontId="16" fillId="3" borderId="17" xfId="0" applyNumberFormat="1" applyFont="1" applyFill="1" applyBorder="1" applyAlignment="1" applyProtection="1">
      <alignment horizontal="center" vertical="center"/>
      <protection locked="0"/>
    </xf>
    <xf numFmtId="0" fontId="16" fillId="3" borderId="16" xfId="0" applyFont="1" applyFill="1" applyBorder="1" applyAlignment="1" applyProtection="1">
      <alignment horizontal="center" vertical="center"/>
      <protection locked="0"/>
    </xf>
    <xf numFmtId="0" fontId="16" fillId="3" borderId="18" xfId="0" applyFont="1" applyFill="1" applyBorder="1" applyAlignment="1" applyProtection="1">
      <alignment horizontal="center" vertical="center"/>
      <protection locked="0"/>
    </xf>
    <xf numFmtId="0" fontId="16" fillId="3" borderId="17" xfId="0" applyFont="1" applyFill="1" applyBorder="1" applyAlignment="1" applyProtection="1">
      <alignment horizontal="center" vertical="center"/>
      <protection locked="0"/>
    </xf>
    <xf numFmtId="0" fontId="1" fillId="0" borderId="5" xfId="0" quotePrefix="1" applyFont="1" applyBorder="1" applyAlignment="1">
      <alignment horizontal="left" vertical="top" wrapText="1"/>
    </xf>
    <xf numFmtId="0" fontId="1" fillId="7" borderId="0" xfId="0" applyFont="1" applyFill="1" applyAlignment="1">
      <alignment horizontal="center"/>
    </xf>
    <xf numFmtId="171" fontId="1" fillId="6" borderId="0" xfId="0" applyNumberFormat="1" applyFont="1" applyFill="1" applyAlignment="1">
      <alignment horizontal="center" vertical="center"/>
    </xf>
    <xf numFmtId="0" fontId="16" fillId="5" borderId="16" xfId="0" applyFont="1" applyFill="1" applyBorder="1" applyAlignment="1" applyProtection="1">
      <alignment horizontal="center"/>
      <protection locked="0"/>
    </xf>
    <xf numFmtId="0" fontId="16" fillId="5" borderId="18" xfId="0" applyFont="1" applyFill="1" applyBorder="1" applyAlignment="1" applyProtection="1">
      <alignment horizontal="center"/>
      <protection locked="0"/>
    </xf>
    <xf numFmtId="0" fontId="16" fillId="5" borderId="17" xfId="0" applyFont="1" applyFill="1" applyBorder="1" applyAlignment="1" applyProtection="1">
      <alignment horizontal="center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8" fillId="4" borderId="0" xfId="0" applyFont="1" applyFill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28" fillId="5" borderId="0" xfId="0" applyFont="1" applyFill="1" applyAlignment="1" applyProtection="1">
      <alignment horizontal="center" vertical="center"/>
      <protection locked="0"/>
    </xf>
    <xf numFmtId="0" fontId="28" fillId="3" borderId="0" xfId="0" applyFont="1" applyFill="1" applyAlignment="1" applyProtection="1">
      <alignment horizontal="center" vertical="center"/>
      <protection locked="0"/>
    </xf>
    <xf numFmtId="0" fontId="29" fillId="15" borderId="10" xfId="0" applyFont="1" applyFill="1" applyBorder="1" applyAlignment="1">
      <alignment horizontal="center" vertical="center"/>
    </xf>
    <xf numFmtId="0" fontId="29" fillId="15" borderId="11" xfId="0" applyFont="1" applyFill="1" applyBorder="1" applyAlignment="1">
      <alignment horizontal="center" vertical="center"/>
    </xf>
    <xf numFmtId="0" fontId="29" fillId="15" borderId="12" xfId="0" applyFont="1" applyFill="1" applyBorder="1" applyAlignment="1">
      <alignment horizontal="center" vertical="center"/>
    </xf>
    <xf numFmtId="0" fontId="29" fillId="14" borderId="10" xfId="0" applyFont="1" applyFill="1" applyBorder="1" applyAlignment="1">
      <alignment horizontal="center"/>
    </xf>
    <xf numFmtId="0" fontId="29" fillId="14" borderId="11" xfId="0" applyFont="1" applyFill="1" applyBorder="1" applyAlignment="1">
      <alignment horizontal="center"/>
    </xf>
    <xf numFmtId="0" fontId="29" fillId="14" borderId="12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115"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</dxf>
    <dxf>
      <font>
        <strike val="0"/>
        <outline val="0"/>
        <shadow val="0"/>
        <u val="none"/>
        <sz val="1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sz val="11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FFAB2F"/>
      <color rgb="FFFFC979"/>
      <color rgb="FFFFDDB7"/>
      <color rgb="FFFFC88B"/>
      <color rgb="FFFFB953"/>
      <color rgb="FFFFBF61"/>
      <color rgb="FFFFCF89"/>
      <color rgb="FFFFDCB4"/>
      <color rgb="FFF69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10580</xdr:colOff>
      <xdr:row>5</xdr:row>
      <xdr:rowOff>42333</xdr:rowOff>
    </xdr:from>
    <xdr:to>
      <xdr:col>7</xdr:col>
      <xdr:colOff>73210</xdr:colOff>
      <xdr:row>6</xdr:row>
      <xdr:rowOff>190127</xdr:rowOff>
    </xdr:to>
    <xdr:pic>
      <xdr:nvPicPr>
        <xdr:cNvPr id="64" name="LOGOTIPO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97" y="116416"/>
          <a:ext cx="2070350" cy="540000"/>
        </a:xfrm>
        <a:prstGeom prst="rect">
          <a:avLst/>
        </a:prstGeom>
        <a:noFill/>
        <a:ln w="9525">
          <a:noFill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30</xdr:col>
      <xdr:colOff>21528</xdr:colOff>
      <xdr:row>5</xdr:row>
      <xdr:rowOff>42334</xdr:rowOff>
    </xdr:from>
    <xdr:to>
      <xdr:col>35</xdr:col>
      <xdr:colOff>84157</xdr:colOff>
      <xdr:row>6</xdr:row>
      <xdr:rowOff>190128</xdr:rowOff>
    </xdr:to>
    <xdr:pic>
      <xdr:nvPicPr>
        <xdr:cNvPr id="65" name="LOGOTIPO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9381" y="120775"/>
          <a:ext cx="2079688" cy="540000"/>
        </a:xfrm>
        <a:prstGeom prst="rect">
          <a:avLst/>
        </a:prstGeom>
        <a:noFill/>
        <a:ln w="9525">
          <a:noFill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72</xdr:row>
          <xdr:rowOff>88900</xdr:rowOff>
        </xdr:from>
        <xdr:to>
          <xdr:col>3</xdr:col>
          <xdr:colOff>374650</xdr:colOff>
          <xdr:row>74</xdr:row>
          <xdr:rowOff>184150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Limpar Dados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43</xdr:col>
      <xdr:colOff>346367</xdr:colOff>
      <xdr:row>20</xdr:row>
      <xdr:rowOff>44824</xdr:rowOff>
    </xdr:from>
    <xdr:to>
      <xdr:col>52</xdr:col>
      <xdr:colOff>304477</xdr:colOff>
      <xdr:row>52</xdr:row>
      <xdr:rowOff>63582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829" r="4660"/>
        <a:stretch/>
      </xdr:blipFill>
      <xdr:spPr>
        <a:xfrm>
          <a:off x="15978573" y="3070412"/>
          <a:ext cx="3588816" cy="5733758"/>
        </a:xfrm>
        <a:prstGeom prst="rect">
          <a:avLst/>
        </a:prstGeom>
      </xdr:spPr>
    </xdr:pic>
    <xdr:clientData/>
  </xdr:twoCellAnchor>
  <xdr:twoCellAnchor editAs="oneCell">
    <xdr:from>
      <xdr:col>19</xdr:col>
      <xdr:colOff>67234</xdr:colOff>
      <xdr:row>47</xdr:row>
      <xdr:rowOff>33617</xdr:rowOff>
    </xdr:from>
    <xdr:to>
      <xdr:col>26</xdr:col>
      <xdr:colOff>67235</xdr:colOff>
      <xdr:row>60</xdr:row>
      <xdr:rowOff>156881</xdr:rowOff>
    </xdr:to>
    <xdr:pic>
      <xdr:nvPicPr>
        <xdr:cNvPr id="8" name="MODELO_613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12" t="16638" r="23791" b="22987"/>
        <a:stretch/>
      </xdr:blipFill>
      <xdr:spPr>
        <a:xfrm>
          <a:off x="7160558" y="7698441"/>
          <a:ext cx="2823883" cy="2521323"/>
        </a:xfrm>
        <a:prstGeom prst="rect">
          <a:avLst/>
        </a:prstGeom>
      </xdr:spPr>
    </xdr:pic>
    <xdr:clientData/>
  </xdr:twoCellAnchor>
  <xdr:twoCellAnchor editAs="oneCell">
    <xdr:from>
      <xdr:col>19</xdr:col>
      <xdr:colOff>89646</xdr:colOff>
      <xdr:row>47</xdr:row>
      <xdr:rowOff>44821</xdr:rowOff>
    </xdr:from>
    <xdr:to>
      <xdr:col>26</xdr:col>
      <xdr:colOff>67235</xdr:colOff>
      <xdr:row>60</xdr:row>
      <xdr:rowOff>168087</xdr:rowOff>
    </xdr:to>
    <xdr:pic>
      <xdr:nvPicPr>
        <xdr:cNvPr id="5" name="MODELO_613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49" t="16910" r="23764" b="22692"/>
        <a:stretch/>
      </xdr:blipFill>
      <xdr:spPr>
        <a:xfrm>
          <a:off x="7182970" y="7709645"/>
          <a:ext cx="2801471" cy="2521325"/>
        </a:xfrm>
        <a:prstGeom prst="rect">
          <a:avLst/>
        </a:prstGeom>
      </xdr:spPr>
    </xdr:pic>
    <xdr:clientData/>
  </xdr:twoCellAnchor>
  <xdr:twoCellAnchor editAs="oneCell">
    <xdr:from>
      <xdr:col>30</xdr:col>
      <xdr:colOff>224118</xdr:colOff>
      <xdr:row>9</xdr:row>
      <xdr:rowOff>123264</xdr:rowOff>
    </xdr:from>
    <xdr:to>
      <xdr:col>43</xdr:col>
      <xdr:colOff>161365</xdr:colOff>
      <xdr:row>53</xdr:row>
      <xdr:rowOff>92448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1971" y="2129117"/>
          <a:ext cx="5181600" cy="7858125"/>
        </a:xfrm>
        <a:prstGeom prst="rect">
          <a:avLst/>
        </a:prstGeom>
      </xdr:spPr>
    </xdr:pic>
    <xdr:clientData/>
  </xdr:twoCellAnchor>
  <xdr:twoCellAnchor editAs="oneCell">
    <xdr:from>
      <xdr:col>19</xdr:col>
      <xdr:colOff>78440</xdr:colOff>
      <xdr:row>47</xdr:row>
      <xdr:rowOff>33618</xdr:rowOff>
    </xdr:from>
    <xdr:to>
      <xdr:col>26</xdr:col>
      <xdr:colOff>81908</xdr:colOff>
      <xdr:row>60</xdr:row>
      <xdr:rowOff>134470</xdr:rowOff>
    </xdr:to>
    <xdr:pic>
      <xdr:nvPicPr>
        <xdr:cNvPr id="27" name="SELECIONE_MODEL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1764" y="7698442"/>
          <a:ext cx="2827350" cy="24989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0</xdr:row>
          <xdr:rowOff>171450</xdr:rowOff>
        </xdr:from>
        <xdr:to>
          <xdr:col>6</xdr:col>
          <xdr:colOff>1009650</xdr:colOff>
          <xdr:row>4</xdr:row>
          <xdr:rowOff>31750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GERAR CÓDIGO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F54C95C-0A15-4112-BEA5-174CDF14B492}" name="TAB_FIELDBUS" displayName="TAB_FIELDBUS" ref="C16:H23" totalsRowShown="0" headerRowDxfId="114" dataDxfId="112" headerRowBorderDxfId="113">
  <autoFilter ref="C16:H23" xr:uid="{E795B62B-3BC1-4C9F-8E93-535E60293955}"/>
  <sortState xmlns:xlrd2="http://schemas.microsoft.com/office/spreadsheetml/2017/richdata2" ref="C17:H21">
    <sortCondition ref="C16:C21"/>
  </sortState>
  <tableColumns count="6">
    <tableColumn id="1" xr3:uid="{42AA0C7B-4D80-4C8A-B432-0E80A47B54EF}" name="DESCRIÇÃO" dataDxfId="111"/>
    <tableColumn id="2" xr3:uid="{A58F5912-7223-410D-9643-9E9A406F6F3C}" name="MODELOS" dataDxfId="110"/>
    <tableColumn id="3" xr3:uid="{C0D04184-2004-4943-BBCB-86795256F709}" name="CÓDIGO" dataDxfId="109"/>
    <tableColumn id="4" xr3:uid="{5263923A-9522-471A-9440-9EFE70833649}" name="DESC. SIMP" dataDxfId="108"/>
    <tableColumn id="5" xr3:uid="{BB72897E-0219-4EE1-A87A-DB96CBEF6E7C}" name="DESC. COMP" dataDxfId="107"/>
    <tableColumn id="6" xr3:uid="{A27CE100-267A-48D1-92A0-B167DEE0BAB7}" name="CUSTO" dataDxfId="106" dataCellStyle="Moeda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2DEBEE6-AE95-4460-BDBF-B990248DB7DD}" name="TAB_AREA" displayName="TAB_AREA" ref="C26:H30" totalsRowShown="0" headerRowDxfId="105">
  <autoFilter ref="C26:H30" xr:uid="{D9575428-9C32-42E2-85CE-DF3D91F4777E}"/>
  <sortState xmlns:xlrd2="http://schemas.microsoft.com/office/spreadsheetml/2017/richdata2" ref="C27:E28">
    <sortCondition ref="C26:C28"/>
  </sortState>
  <tableColumns count="6">
    <tableColumn id="1" xr3:uid="{5344B09B-E342-444B-8E35-27E468098B8F}" name="DESCRIÇÃO" dataDxfId="104"/>
    <tableColumn id="2" xr3:uid="{AF901BFE-2D26-4BDF-835B-659FD6F01D04}" name="MODELOS" dataDxfId="103"/>
    <tableColumn id="3" xr3:uid="{5531EAC1-C7CA-4A6E-8940-AD31FB0F7403}" name="CÓDIGO" dataDxfId="102"/>
    <tableColumn id="4" xr3:uid="{1B5DA8B4-8C46-4F0B-A500-13ED0F6F45E8}" name="DESC. SIMP" dataDxfId="101"/>
    <tableColumn id="5" xr3:uid="{5485432A-7D49-4BE4-976D-E880A8FC48FC}" name="DESC. COMP" dataDxfId="100"/>
    <tableColumn id="6" xr3:uid="{F1024F57-E559-41C1-AE15-4460C3324A2A}" name="CUSTO" dataDxfId="99" dataCellStyle="Moeda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1F648A9-7729-47C6-ABC0-AE05BB858A24}" name="TAB_MAT_EST" displayName="TAB_MAT_EST" ref="C10:H13" totalsRowShown="0" headerRowDxfId="98" dataDxfId="97">
  <autoFilter ref="C10:H13" xr:uid="{349F0897-A7B8-4F5A-B2CB-14FA2C5281C6}"/>
  <tableColumns count="6">
    <tableColumn id="1" xr3:uid="{D83A37C4-95B9-4D78-9127-F7BF7B5D926F}" name="DESCRIÇÃO" dataDxfId="96"/>
    <tableColumn id="2" xr3:uid="{07F5B2A0-86CE-4006-9E1F-CE388D975B1E}" name="MODELOS" dataDxfId="95"/>
    <tableColumn id="3" xr3:uid="{97007F9E-6AD6-44C1-A438-D9C133D0AAAA}" name="CÓDIGO" dataDxfId="94"/>
    <tableColumn id="4" xr3:uid="{6913A232-26E5-4330-9B17-A0DBF75CB42B}" name="DESC. SIMP" dataDxfId="93"/>
    <tableColumn id="5" xr3:uid="{8E28A38C-9FE5-4B14-8459-91E86585B505}" name="DESC. COMP" dataDxfId="92"/>
    <tableColumn id="6" xr3:uid="{A4EBE101-9E7A-436E-8414-C74520F43988}" name="CUSTO" dataDxfId="91" dataCellStyle="Moeda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C2E7D2-484F-4E4D-8A9B-935993109A1D}" name="TAB_LAUDO" displayName="TAB_LAUDO" ref="C32:H35" totalsRowShown="0" headerRowDxfId="90" dataDxfId="89">
  <autoFilter ref="C32:H35" xr:uid="{72C2E7D2-484F-4E4D-8A9B-935993109A1D}"/>
  <sortState xmlns:xlrd2="http://schemas.microsoft.com/office/spreadsheetml/2017/richdata2" ref="C33:E34">
    <sortCondition ref="C39:C41"/>
  </sortState>
  <tableColumns count="6">
    <tableColumn id="1" xr3:uid="{2173E4F7-7818-4E62-8E68-B760DCF3414E}" name="DESCRIÇÃO" dataDxfId="88"/>
    <tableColumn id="4" xr3:uid="{0216E6E3-9938-4B35-AFC9-CDFE83C3D9D7}" name="MODELOS" dataDxfId="87"/>
    <tableColumn id="2" xr3:uid="{AFB12185-D877-42AB-8FE9-71B9982349CB}" name="CÓDIGO" dataDxfId="86"/>
    <tableColumn id="3" xr3:uid="{8A0110AF-0009-4E13-968E-03163EF9184D}" name="DESC. SIMP" dataDxfId="85"/>
    <tableColumn id="5" xr3:uid="{95C374C1-48CB-4660-9EE5-6C0631AB040D}" name="DESC. COMP" dataDxfId="84"/>
    <tableColumn id="6" xr3:uid="{9C7E71EC-4033-4036-975F-184D8A112780}" name="CUSTO" dataDxfId="83" dataCellStyle="Moeda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BF147E2-3B90-4C2C-805C-847F86822152}" name="TAB_MODELO" displayName="TAB_MODELO" ref="C4:H7" totalsRowShown="0" headerRowDxfId="82">
  <autoFilter ref="C4:H7" xr:uid="{9BF147E2-3B90-4C2C-805C-847F86822152}"/>
  <tableColumns count="6">
    <tableColumn id="1" xr3:uid="{FA93BDC3-F657-456E-9928-A0AB945080A4}" name="DESCRIÇÃO" dataDxfId="81"/>
    <tableColumn id="2" xr3:uid="{014955B3-F469-48FA-8D72-D153FEFC3CFB}" name="MODELOS" dataDxfId="80"/>
    <tableColumn id="3" xr3:uid="{E173BE4C-D62D-4ABA-8AC8-D2AE5411BA4B}" name="CÓDIGO" dataDxfId="79"/>
    <tableColumn id="4" xr3:uid="{548E52EF-CAD6-4D73-85A4-20DACAEA3395}" name="DESC. SIMP" dataDxfId="78"/>
    <tableColumn id="5" xr3:uid="{DA5953C2-2C79-4A4D-831D-E81E961B7D86}" name="DESC. COMP" dataDxfId="77"/>
    <tableColumn id="6" xr3:uid="{709A94B3-6816-4EDA-A7BD-26EAEDF78A58}" name="CUSTO" dataDxfId="76" dataCellStyle="Moeda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0F49200-B640-410C-B159-F87FF43955A7}" name="TAB_FLUIDEZ" displayName="TAB_FLUIDEZ" ref="C38:H43" totalsRowShown="0" headerRowDxfId="75" dataDxfId="74">
  <autoFilter ref="C38:H43" xr:uid="{60F49200-B640-410C-B159-F87FF43955A7}"/>
  <tableColumns count="6">
    <tableColumn id="1" xr3:uid="{F8A403BA-548A-496B-A433-E051CEFD6351}" name="DESCRIÇÃO" dataDxfId="73"/>
    <tableColumn id="4" xr3:uid="{2C47DAE3-DF3B-4B18-8341-971A5F724D0F}" name="MODELOS" dataDxfId="72"/>
    <tableColumn id="2" xr3:uid="{A9D0C6D4-4C8F-4E36-B150-7A7002108544}" name="CÓDIGO" dataDxfId="71"/>
    <tableColumn id="3" xr3:uid="{2432AA12-3D2F-4CF8-AD38-D98FF24661A1}" name="DESC. SIMP" dataDxfId="70"/>
    <tableColumn id="5" xr3:uid="{E396D7DD-73EE-42AF-952E-3637A626F7F7}" name="DESC. COMP" dataDxfId="69"/>
    <tableColumn id="6" xr3:uid="{1921EC1A-E1CB-499A-9FC8-B1B681B68BA2}" name="CUSTO" dataDxfId="68" dataCellStyle="Moeda"/>
  </tableColumns>
  <tableStyleInfo name="TableStyleMedium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DB58C6C-082D-4B13-9B5C-87BDD99858DB}" name="TAB_CORROSIVO" displayName="TAB_CORROSIVO" ref="C45:H49" totalsRowShown="0" headerRowDxfId="67" dataDxfId="66">
  <autoFilter ref="C45:H49" xr:uid="{4DB58C6C-082D-4B13-9B5C-87BDD99858DB}"/>
  <tableColumns count="6">
    <tableColumn id="1" xr3:uid="{FB1453C3-6D48-4EA9-BBFC-8FA34DE2233C}" name="DESCRIÇÃO" dataDxfId="65"/>
    <tableColumn id="4" xr3:uid="{7E028217-BAEC-44CF-B8E2-D83722D4A1EF}" name="MODELOS" dataDxfId="64"/>
    <tableColumn id="2" xr3:uid="{DE8B7CA9-3081-456E-8E34-D6E3181C367E}" name="CÓDIGO" dataDxfId="63"/>
    <tableColumn id="3" xr3:uid="{D5B0C26D-C7A6-4FD7-B302-0D930499FEC5}" name="DESC. SIMP" dataDxfId="62"/>
    <tableColumn id="5" xr3:uid="{046AAB71-295D-4724-BCE9-9793F376B418}" name="DESC. COMP" dataDxfId="61"/>
    <tableColumn id="6" xr3:uid="{8A0C73C8-6EDD-4F24-ADB3-86A5AFC10963}" name="CUSTO" dataDxfId="60" dataCellStyle="Moeda"/>
  </tableColumns>
  <tableStyleInfo name="TableStyleMedium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3A91B5-DA42-4C0D-9771-44BCDCD07D24}" name="TAB_ABRASIVO" displayName="TAB_ABRASIVO" ref="C51:H55" totalsRowShown="0" headerRowDxfId="59" dataDxfId="58">
  <autoFilter ref="C51:H55" xr:uid="{A13A91B5-DA42-4C0D-9771-44BCDCD07D24}"/>
  <tableColumns count="6">
    <tableColumn id="1" xr3:uid="{F2D8F8E6-FE93-4D83-AF8C-DC7B7CA1C037}" name="DESCRIÇÃO" dataDxfId="57"/>
    <tableColumn id="4" xr3:uid="{03E2A6F2-F0CC-4329-9F60-3E77011752A6}" name="MODELOS" dataDxfId="56"/>
    <tableColumn id="2" xr3:uid="{1BF468CC-F52C-4114-9570-48DF8F0ECBF5}" name="CÓDIGO" dataDxfId="55"/>
    <tableColumn id="3" xr3:uid="{2DB27DCB-F88F-42CC-8F57-535BA68A0729}" name="DESC. SIMP" dataDxfId="54"/>
    <tableColumn id="5" xr3:uid="{2A86C444-2B12-4AAC-8288-E78BB703699C}" name="DESC. COMP" dataDxfId="53"/>
    <tableColumn id="6" xr3:uid="{4AD5FA5F-B131-40FD-921D-F5B02AC406DC}" name="CUSTO" dataDxfId="52" dataCellStyle="Moeda"/>
  </tableColumns>
  <tableStyleInfo name="TableStyleMedium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7283D8-9B71-4AA4-844F-E2C4EE8CC69C}" name="TAB_DUTO" displayName="TAB_DUTO" ref="C57:H61" totalsRowShown="0" headerRowDxfId="51" dataDxfId="50">
  <autoFilter ref="C57:H61" xr:uid="{057283D8-9B71-4AA4-844F-E2C4EE8CC69C}"/>
  <tableColumns count="6">
    <tableColumn id="1" xr3:uid="{F8AF538A-A5C9-4BD2-8D5A-3BDFFEA81BEC}" name="DESCRIÇÃO" dataDxfId="49"/>
    <tableColumn id="4" xr3:uid="{F2593B7F-F93A-44C8-9F7D-1D2594E3CFB8}" name="MODELOS" dataDxfId="48"/>
    <tableColumn id="2" xr3:uid="{69987F40-81F5-40B6-9DD9-21793651F3BA}" name="CÓDIGO" dataDxfId="47"/>
    <tableColumn id="3" xr3:uid="{5806F273-BB25-4B93-A0D1-83CC0FCF2A2B}" name="DESC. SIMP" dataDxfId="46"/>
    <tableColumn id="5" xr3:uid="{A1660DA9-F894-4F93-9C0D-4D9EE293F294}" name="DESC. COMP" dataDxfId="45"/>
    <tableColumn id="6" xr3:uid="{2BC7C7E9-7CF2-4F14-9539-162C3EE156F4}" name="CUSTO" dataDxfId="44" dataCellStyle="Moeda"/>
  </tableColumns>
  <tableStyleInfo name="TableStyleMedium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96E5B8-0411-4465-9CCA-3E2D606692C0}" name="TAB_COLETOR" displayName="TAB_COLETOR" ref="C64:H67" totalsRowShown="0" headerRowDxfId="43" dataDxfId="42">
  <autoFilter ref="C64:H67" xr:uid="{8296E5B8-0411-4465-9CCA-3E2D606692C0}"/>
  <sortState xmlns:xlrd2="http://schemas.microsoft.com/office/spreadsheetml/2017/richdata2" ref="C65:E66">
    <sortCondition ref="C39:C41"/>
  </sortState>
  <tableColumns count="6">
    <tableColumn id="1" xr3:uid="{345CD465-BF03-4C13-A8AA-C86705914DAF}" name="DESCRIÇÃO" dataDxfId="41"/>
    <tableColumn id="4" xr3:uid="{C2261C19-4473-4C45-8D2C-91701AF66A61}" name="MODELOS" dataDxfId="40"/>
    <tableColumn id="2" xr3:uid="{E50F6109-16A3-4F09-91A6-6D85C4A56B78}" name="CÓDIGO" dataDxfId="39"/>
    <tableColumn id="3" xr3:uid="{FE756934-14A5-4335-AEDE-F2B13C9C2E18}" name="DESC. SIMP" dataDxfId="38"/>
    <tableColumn id="5" xr3:uid="{F3FD4FA9-DE94-4BDC-9E7A-0279F65C60AB}" name="DESC. COMP" dataDxfId="37"/>
    <tableColumn id="6" xr3:uid="{FFCE68D2-1A6A-45CF-86FA-B1E0314E10EC}" name="CUSTO" dataDxfId="36" dataCellStyle="Moeda"/>
  </tableColumns>
  <tableStyleInfo name="TableStyleMedium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04DB5A-D4BF-49A4-97A2-C7F9FDF095DF}" name="TAB_BOCAL" displayName="TAB_BOCAL" ref="C70:H74" totalsRowShown="0" headerRowDxfId="35" dataDxfId="34">
  <autoFilter ref="C70:H74" xr:uid="{4004DB5A-D4BF-49A4-97A2-C7F9FDF095DF}"/>
  <sortState xmlns:xlrd2="http://schemas.microsoft.com/office/spreadsheetml/2017/richdata2" ref="C71:E72">
    <sortCondition ref="C39:C41"/>
  </sortState>
  <tableColumns count="6">
    <tableColumn id="1" xr3:uid="{C7CE3C4C-9E28-4019-8898-02E54E7ED651}" name="DESCRIÇÃO" dataDxfId="33"/>
    <tableColumn id="4" xr3:uid="{7B452A8D-7732-46AD-847E-0AAB0C7C72A2}" name="MODELOS" dataDxfId="32"/>
    <tableColumn id="2" xr3:uid="{4B0D2AB4-6F8D-4CCA-BEA5-9AB7D52423CD}" name="CÓDIGO" dataDxfId="31"/>
    <tableColumn id="3" xr3:uid="{42212542-9B0C-4B19-85CE-7B56A87FF04B}" name="DESC. SIMP" dataDxfId="30"/>
    <tableColumn id="5" xr3:uid="{85D722DA-2645-4CF0-BBE0-E005D8319994}" name="DESC. COMP" dataDxfId="29"/>
    <tableColumn id="6" xr3:uid="{F617E50A-9B1F-49EA-A135-697D334518A6}" name="CUSTO" dataDxfId="28" dataCellStyle="Moeda"/>
  </tableColumns>
  <tableStyleInfo name="TableStyleMedium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236967D-1891-4CB0-824E-38C98AEEE1C0}" name="TAB_MOD_OP" displayName="TAB_MOD_OP" ref="C77:H81" totalsRowShown="0" headerRowDxfId="27" dataDxfId="26">
  <autoFilter ref="C77:H81" xr:uid="{4236967D-1891-4CB0-824E-38C98AEEE1C0}"/>
  <sortState xmlns:xlrd2="http://schemas.microsoft.com/office/spreadsheetml/2017/richdata2" ref="C78:E79">
    <sortCondition ref="C39:C41"/>
  </sortState>
  <tableColumns count="6">
    <tableColumn id="1" xr3:uid="{E6B84564-A9AF-4160-87F0-31125474F01D}" name="DESCRIÇÃO" dataDxfId="25"/>
    <tableColumn id="4" xr3:uid="{C57E1825-4A07-403C-9A43-AE6A0D45DDA8}" name="MODELOS" dataDxfId="24"/>
    <tableColumn id="2" xr3:uid="{07CC70F5-D2DB-47BB-A711-DEE476E2D1B9}" name="CÓDIGO" dataDxfId="23"/>
    <tableColumn id="3" xr3:uid="{4F1B45FC-7C01-4C5D-A1D7-6832693C35D1}" name="DESC. SIMP" dataDxfId="22"/>
    <tableColumn id="5" xr3:uid="{8EA37349-69C1-4AFC-8F05-966C3616BE5B}" name="DESC. COMP" dataDxfId="21"/>
    <tableColumn id="6" xr3:uid="{AB308B3A-E983-4C4C-AC97-C75598FF165E}" name="CUSTO" dataDxfId="20"/>
  </tableColumns>
  <tableStyleInfo name="TableStyleMedium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6AB10F8-5BC3-4C09-8DF2-343EDD3AE05F}" name="TAB_COMB_CÓDIGOS" displayName="TAB_COMB_CÓDIGOS" ref="B11:H371" totalsRowShown="0" headerRowDxfId="19" dataDxfId="17" headerRowBorderDxfId="18" tableBorderDxfId="16" totalsRowBorderDxfId="15">
  <autoFilter ref="B11:H371" xr:uid="{E6AB10F8-5BC3-4C09-8DF2-343EDD3AE05F}"/>
  <tableColumns count="7">
    <tableColumn id="9" xr3:uid="{64A651FD-FB8E-4673-BE0D-FF8FDE514BB0}" name="FAMILIA" dataDxfId="14"/>
    <tableColumn id="1" xr3:uid="{88A7E2AE-863F-4932-8300-24A827E07B43}" name="MODELO" dataDxfId="13"/>
    <tableColumn id="10" xr3:uid="{8BDAB4F4-F158-47A1-BBD1-E9DA014413ED}" name="Largura do bocal do saco" dataDxfId="12"/>
    <tableColumn id="4" xr3:uid="{02E3762B-1953-4D44-A71C-F581610FABAA}" name="Duto de exaustão" dataDxfId="11"/>
    <tableColumn id="5" xr3:uid="{A5EFAE8D-0DBA-4348-A523-844C69162710}" name="Coletor de amostras" dataDxfId="10"/>
    <tableColumn id="6" xr3:uid="{2CC6B292-0E74-47B5-9BE8-1CE20D1E7142}" name="FIELDBUS" dataDxfId="9"/>
    <tableColumn id="2" xr3:uid="{F50E5096-128B-4BE4-B593-F30393647413}" name="ÁREA" dataDxfId="8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E91751D-0E12-4843-8C0D-49D4FF6F6EB8}" name="TAB_CÓDIGOS" displayName="TAB_CÓDIGOS" ref="J11:O371" totalsRowShown="0" headerRowDxfId="7" dataDxfId="6">
  <autoFilter ref="J11:O371" xr:uid="{8E91751D-0E12-4843-8C0D-49D4FF6F6EB8}"/>
  <tableColumns count="6">
    <tableColumn id="1" xr3:uid="{C699869B-F2D4-4A4D-8565-B14B95B3A730}" name="CÓDIGO" dataDxfId="5">
      <calculatedColumnFormula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calculatedColumnFormula>
    </tableColumn>
    <tableColumn id="2" xr3:uid="{1BA59D0E-41E8-46F9-A3DB-F5F0839CC49F}" name="DESCRIÇÃO SIMPLES" dataDxfId="4">
      <calculatedColumnFormula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calculatedColumnFormula>
    </tableColumn>
    <tableColumn id="3" xr3:uid="{74FDE4D2-B97F-4C6F-B6B5-6B717B8A4476}" name="DESCRIÇÃO COMPLETA" dataDxfId="3">
      <calculatedColumnFormula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calculatedColumnFormula>
    </tableColumn>
    <tableColumn id="6" xr3:uid="{46D41CBC-E25B-43F8-9A8C-C133A664047C}" name="CUSTO" dataDxfId="2" dataCellStyle="Moeda">
      <calculatedColumnFormula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calculatedColumnFormula>
    </tableColumn>
    <tableColumn id="4" xr3:uid="{1A3BB266-E157-4EAB-B6B5-6AB1A7DF20AB}" name="Coluna1" dataDxfId="1">
      <calculatedColumnFormula>LEN(TAB_CÓDIGOS[[#This Row],[CÓDIGO]])</calculatedColumnFormula>
    </tableColumn>
    <tableColumn id="5" xr3:uid="{06D347BF-AAEC-4D88-890B-9BE5287E42B8}" name="Coluna2" dataDxfId="0">
      <calculatedColumnFormula>LEN(TAB_CÓDIGOS[[#This Row],[DESCRIÇÃO SIMPLES]])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4E19B-96D0-4142-8858-520951F935EE}">
  <sheetPr codeName="Planilha1"/>
  <dimension ref="A1:BO132"/>
  <sheetViews>
    <sheetView showGridLines="0" tabSelected="1" topLeftCell="A18" zoomScale="85" zoomScaleNormal="85" workbookViewId="0">
      <selection activeCell="P38" sqref="P38:S38"/>
    </sheetView>
  </sheetViews>
  <sheetFormatPr defaultColWidth="0" defaultRowHeight="14" zeroHeight="1" x14ac:dyDescent="0.3"/>
  <cols>
    <col min="1" max="1" width="1.81640625" style="1" customWidth="1"/>
    <col min="2" max="2" width="1.7265625" style="1" customWidth="1"/>
    <col min="3" max="25" width="6" style="1" customWidth="1"/>
    <col min="26" max="26" width="6" style="3" customWidth="1"/>
    <col min="27" max="27" width="1.7265625" style="1" customWidth="1"/>
    <col min="28" max="29" width="1.81640625" style="1" customWidth="1"/>
    <col min="30" max="30" width="1.7265625" style="1" customWidth="1"/>
    <col min="31" max="54" width="6" style="8" customWidth="1"/>
    <col min="55" max="55" width="1.7265625" style="8" customWidth="1"/>
    <col min="56" max="56" width="1.81640625" style="8" customWidth="1"/>
    <col min="57" max="57" width="8.7265625" style="8" hidden="1" customWidth="1"/>
    <col min="58" max="58" width="4.7265625" style="8" hidden="1" customWidth="1"/>
    <col min="59" max="59" width="8.7265625" style="8" hidden="1" customWidth="1"/>
    <col min="60" max="60" width="4.7265625" style="8" hidden="1" customWidth="1"/>
    <col min="61" max="61" width="8.7265625" style="8" hidden="1" customWidth="1"/>
    <col min="62" max="62" width="4.7265625" style="8" hidden="1" customWidth="1"/>
    <col min="63" max="63" width="8.7265625" style="8" hidden="1" customWidth="1"/>
    <col min="64" max="64" width="4.7265625" style="1" hidden="1" customWidth="1"/>
    <col min="65" max="67" width="9.1796875" style="1" hidden="1" customWidth="1"/>
    <col min="68" max="16384" width="0" style="1" hidden="1"/>
  </cols>
  <sheetData>
    <row r="1" spans="1:66" ht="6" customHeight="1" thickBot="1" x14ac:dyDescent="0.35">
      <c r="A1" s="1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3"/>
      <c r="AC1" s="3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25"/>
    </row>
    <row r="2" spans="1:66" ht="15" customHeight="1" x14ac:dyDescent="0.3">
      <c r="A2" s="125"/>
      <c r="B2" s="112" t="s">
        <v>156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4"/>
      <c r="AB2" s="3"/>
      <c r="AC2" s="3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25"/>
    </row>
    <row r="3" spans="1:66" ht="15" customHeight="1" x14ac:dyDescent="0.3">
      <c r="A3" s="125"/>
      <c r="B3" s="115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7"/>
      <c r="AB3" s="3"/>
      <c r="AC3" s="3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25"/>
    </row>
    <row r="4" spans="1:66" ht="15" customHeight="1" x14ac:dyDescent="0.3">
      <c r="A4" s="125"/>
      <c r="B4" s="115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7"/>
      <c r="AB4" s="3"/>
      <c r="AC4" s="3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25"/>
    </row>
    <row r="5" spans="1:66" ht="15" customHeight="1" thickBot="1" x14ac:dyDescent="0.35">
      <c r="A5" s="125"/>
      <c r="B5" s="118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20"/>
      <c r="AB5" s="3"/>
      <c r="AC5" s="3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25"/>
    </row>
    <row r="6" spans="1:66" ht="31" x14ac:dyDescent="0.6">
      <c r="A6" s="125"/>
      <c r="B6" s="2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6" t="s">
        <v>0</v>
      </c>
      <c r="AA6" s="25"/>
      <c r="AB6" s="3"/>
      <c r="AC6" s="3"/>
      <c r="AZ6" s="37"/>
      <c r="BA6" s="37"/>
      <c r="BB6" s="38" t="s">
        <v>1</v>
      </c>
      <c r="BC6" s="125"/>
      <c r="BD6" s="185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6" customHeight="1" thickBot="1" x14ac:dyDescent="0.65">
      <c r="A7" s="125"/>
      <c r="B7" s="26"/>
      <c r="C7" s="27"/>
      <c r="D7" s="27"/>
      <c r="E7" s="166" t="s">
        <v>2</v>
      </c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04"/>
      <c r="AB7" s="3"/>
      <c r="AC7" s="3"/>
      <c r="AD7" s="27"/>
      <c r="AE7" s="1"/>
      <c r="AG7" s="166" t="s">
        <v>3</v>
      </c>
      <c r="AH7" s="166"/>
      <c r="AI7" s="166"/>
      <c r="AJ7" s="166"/>
      <c r="AK7" s="166"/>
      <c r="AL7" s="166"/>
      <c r="AM7" s="166"/>
      <c r="AN7" s="166"/>
      <c r="AO7" s="166"/>
      <c r="AP7" s="166"/>
      <c r="AQ7" s="166"/>
      <c r="AR7" s="166"/>
      <c r="AS7" s="166"/>
      <c r="AT7" s="166"/>
      <c r="AU7" s="166"/>
      <c r="AV7" s="166"/>
      <c r="AW7" s="166"/>
      <c r="AX7" s="166"/>
      <c r="AY7" s="166"/>
      <c r="AZ7" s="166"/>
      <c r="BA7" s="166"/>
      <c r="BB7" s="166"/>
      <c r="BC7" s="176"/>
      <c r="BD7" s="185"/>
      <c r="BE7" s="9"/>
      <c r="BF7" s="9"/>
      <c r="BG7" s="9"/>
      <c r="BH7" s="9"/>
      <c r="BI7" s="9"/>
      <c r="BJ7" s="9"/>
      <c r="BK7" s="9"/>
      <c r="BL7" s="9"/>
      <c r="BM7" s="9"/>
      <c r="BN7" s="9"/>
    </row>
    <row r="8" spans="1:66" ht="9.75" customHeight="1" x14ac:dyDescent="0.3">
      <c r="A8" s="125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3"/>
      <c r="AA8" s="14"/>
      <c r="AB8" s="3"/>
      <c r="AC8" s="3"/>
      <c r="AD8" s="160" t="s">
        <v>4</v>
      </c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61"/>
      <c r="BB8" s="161"/>
      <c r="BC8" s="162"/>
      <c r="BD8" s="185"/>
    </row>
    <row r="9" spans="1:66" ht="15" customHeight="1" thickBot="1" x14ac:dyDescent="0.35">
      <c r="A9" s="125"/>
      <c r="B9" s="15"/>
      <c r="C9" s="122" t="s">
        <v>5</v>
      </c>
      <c r="D9" s="122"/>
      <c r="E9" s="122"/>
      <c r="F9" s="122"/>
      <c r="G9" s="121"/>
      <c r="H9" s="121"/>
      <c r="I9" s="121"/>
      <c r="J9" s="121"/>
      <c r="K9" s="121"/>
      <c r="L9" s="121"/>
      <c r="M9" s="121"/>
      <c r="N9" s="121"/>
      <c r="O9" s="122" t="s">
        <v>6</v>
      </c>
      <c r="P9" s="122"/>
      <c r="Q9" s="131"/>
      <c r="R9" s="131"/>
      <c r="S9" s="131"/>
      <c r="T9" s="122" t="s">
        <v>7</v>
      </c>
      <c r="U9" s="122"/>
      <c r="V9" s="123"/>
      <c r="W9" s="124"/>
      <c r="X9" s="123"/>
      <c r="Y9" s="123"/>
      <c r="Z9" s="123"/>
      <c r="AA9" s="16"/>
      <c r="AB9" s="3"/>
      <c r="AC9" s="3"/>
      <c r="AD9" s="163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5"/>
      <c r="BD9" s="185"/>
    </row>
    <row r="10" spans="1:66" ht="9.75" customHeight="1" thickBot="1" x14ac:dyDescent="0.35">
      <c r="A10" s="125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23"/>
      <c r="W10" s="24"/>
      <c r="X10" s="24"/>
      <c r="Y10" s="24"/>
      <c r="Z10" s="24"/>
      <c r="AA10" s="19"/>
      <c r="AB10" s="3"/>
      <c r="AC10" s="3"/>
      <c r="AD10" s="68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70"/>
      <c r="BD10" s="185"/>
    </row>
    <row r="11" spans="1:66" ht="9.75" customHeight="1" x14ac:dyDescent="0.3">
      <c r="A11" s="125"/>
      <c r="B11" s="157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187"/>
      <c r="AB11" s="3"/>
      <c r="AC11" s="3"/>
      <c r="AD11" s="39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1"/>
      <c r="BD11" s="185"/>
    </row>
    <row r="12" spans="1:66" ht="16.5" customHeight="1" x14ac:dyDescent="0.3">
      <c r="A12" s="125"/>
      <c r="B12" s="158"/>
      <c r="C12" s="133" t="s">
        <v>8</v>
      </c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86"/>
      <c r="AB12" s="3"/>
      <c r="AC12" s="3"/>
      <c r="AD12" s="39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1"/>
      <c r="BD12" s="185"/>
    </row>
    <row r="13" spans="1:66" ht="15" customHeight="1" x14ac:dyDescent="0.3">
      <c r="A13" s="125"/>
      <c r="B13" s="158"/>
      <c r="C13" s="127" t="s">
        <v>9</v>
      </c>
      <c r="D13" s="127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86"/>
      <c r="AB13" s="3"/>
      <c r="AC13" s="3"/>
      <c r="AD13" s="39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1"/>
      <c r="BD13" s="185"/>
      <c r="BE13" s="20"/>
      <c r="BF13" s="20"/>
      <c r="BG13" s="20"/>
      <c r="BH13" s="20"/>
      <c r="BI13" s="20"/>
      <c r="BJ13" s="20"/>
      <c r="BK13" s="20"/>
    </row>
    <row r="14" spans="1:66" ht="15" customHeight="1" x14ac:dyDescent="0.3">
      <c r="A14" s="125"/>
      <c r="B14" s="158"/>
      <c r="C14" s="130" t="s">
        <v>10</v>
      </c>
      <c r="D14" s="130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50" t="s">
        <v>11</v>
      </c>
      <c r="P14" s="150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86"/>
      <c r="AB14" s="3"/>
      <c r="AC14" s="3"/>
      <c r="AD14" s="39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1"/>
      <c r="BD14" s="185"/>
      <c r="BE14" s="20"/>
      <c r="BF14" s="20"/>
      <c r="BG14" s="20"/>
      <c r="BH14" s="20"/>
      <c r="BI14" s="20"/>
      <c r="BJ14" s="20"/>
      <c r="BK14" s="20"/>
    </row>
    <row r="15" spans="1:66" ht="15" customHeight="1" x14ac:dyDescent="0.3">
      <c r="A15" s="125"/>
      <c r="B15" s="158"/>
      <c r="C15" s="127" t="s">
        <v>12</v>
      </c>
      <c r="D15" s="127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2" t="s">
        <v>13</v>
      </c>
      <c r="P15" s="122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86"/>
      <c r="AB15" s="3"/>
      <c r="AC15" s="3"/>
      <c r="AD15" s="39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1"/>
      <c r="BD15" s="185"/>
      <c r="BE15" s="20"/>
      <c r="BF15" s="20"/>
      <c r="BG15" s="20"/>
      <c r="BH15" s="20"/>
      <c r="BI15" s="20"/>
      <c r="BJ15" s="20"/>
      <c r="BK15" s="20"/>
    </row>
    <row r="16" spans="1:66" ht="15" customHeight="1" x14ac:dyDescent="0.3">
      <c r="A16" s="125"/>
      <c r="B16" s="158"/>
      <c r="C16" s="130" t="s">
        <v>14</v>
      </c>
      <c r="D16" s="130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05" t="s">
        <v>15</v>
      </c>
      <c r="Y16" s="175"/>
      <c r="Z16" s="175"/>
      <c r="AA16" s="186"/>
      <c r="AB16" s="3"/>
      <c r="AC16" s="3"/>
      <c r="AD16" s="39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1"/>
      <c r="BD16" s="185"/>
      <c r="BE16" s="20"/>
      <c r="BF16" s="20"/>
      <c r="BG16" s="20"/>
      <c r="BH16" s="20"/>
      <c r="BI16" s="20"/>
      <c r="BJ16" s="20"/>
      <c r="BK16" s="20"/>
    </row>
    <row r="17" spans="1:63" ht="15" customHeight="1" x14ac:dyDescent="0.3">
      <c r="A17" s="125"/>
      <c r="B17" s="158"/>
      <c r="C17" s="127" t="s">
        <v>16</v>
      </c>
      <c r="D17" s="127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2" t="s">
        <v>17</v>
      </c>
      <c r="P17" s="122"/>
      <c r="Q17" s="126"/>
      <c r="R17" s="126"/>
      <c r="S17" s="126"/>
      <c r="T17" s="126"/>
      <c r="U17" s="126"/>
      <c r="V17" s="126"/>
      <c r="W17" s="126"/>
      <c r="X17" s="52" t="s">
        <v>18</v>
      </c>
      <c r="Y17" s="153"/>
      <c r="Z17" s="153"/>
      <c r="AA17" s="186"/>
      <c r="AB17" s="3"/>
      <c r="AC17" s="3"/>
      <c r="AD17" s="39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1"/>
      <c r="BD17" s="185"/>
      <c r="BE17" s="21"/>
      <c r="BG17" s="21"/>
      <c r="BI17" s="21"/>
      <c r="BK17" s="21"/>
    </row>
    <row r="18" spans="1:63" ht="15" customHeight="1" x14ac:dyDescent="0.3">
      <c r="A18" s="125"/>
      <c r="B18" s="158"/>
      <c r="C18" s="130" t="s">
        <v>19</v>
      </c>
      <c r="D18" s="130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86"/>
      <c r="AB18" s="3"/>
      <c r="AC18" s="3"/>
      <c r="AD18" s="39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1"/>
      <c r="BD18" s="185"/>
      <c r="BE18" s="20"/>
      <c r="BF18" s="20"/>
      <c r="BG18" s="20"/>
      <c r="BH18" s="20"/>
      <c r="BI18" s="20"/>
      <c r="BJ18" s="20"/>
      <c r="BK18" s="20"/>
    </row>
    <row r="19" spans="1:63" ht="15" customHeight="1" x14ac:dyDescent="0.3">
      <c r="A19" s="125"/>
      <c r="B19" s="158"/>
      <c r="C19" s="127" t="s">
        <v>13</v>
      </c>
      <c r="D19" s="127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2" t="s">
        <v>20</v>
      </c>
      <c r="P19" s="122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86"/>
      <c r="AB19" s="3"/>
      <c r="AC19" s="3"/>
      <c r="AD19" s="39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1"/>
      <c r="BD19" s="185"/>
      <c r="BE19" s="22"/>
      <c r="BF19" s="22"/>
      <c r="BG19" s="22"/>
      <c r="BH19" s="22"/>
      <c r="BI19" s="22"/>
      <c r="BJ19" s="22"/>
      <c r="BK19" s="22"/>
    </row>
    <row r="20" spans="1:63" ht="15" customHeight="1" x14ac:dyDescent="0.3">
      <c r="A20" s="125"/>
      <c r="B20" s="158"/>
      <c r="C20" s="130" t="s">
        <v>21</v>
      </c>
      <c r="D20" s="130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50" t="s">
        <v>22</v>
      </c>
      <c r="P20" s="150"/>
      <c r="Q20" s="128"/>
      <c r="R20" s="128"/>
      <c r="S20" s="128"/>
      <c r="T20" s="128"/>
      <c r="U20" s="150" t="s">
        <v>23</v>
      </c>
      <c r="V20" s="150"/>
      <c r="W20" s="128"/>
      <c r="X20" s="128"/>
      <c r="Y20" s="128"/>
      <c r="Z20" s="128"/>
      <c r="AA20" s="186"/>
      <c r="AB20" s="3"/>
      <c r="AC20" s="3"/>
      <c r="AD20" s="39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1"/>
      <c r="BD20" s="185"/>
    </row>
    <row r="21" spans="1:63" ht="9.75" customHeight="1" thickBot="1" x14ac:dyDescent="0.35">
      <c r="A21" s="125"/>
      <c r="B21" s="159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88"/>
      <c r="AB21" s="3"/>
      <c r="AC21" s="3"/>
      <c r="AD21" s="39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1"/>
      <c r="BD21" s="185"/>
    </row>
    <row r="22" spans="1:63" ht="9.75" customHeight="1" x14ac:dyDescent="0.3">
      <c r="A22" s="125"/>
      <c r="B22" s="158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86"/>
      <c r="AB22" s="3"/>
      <c r="AC22" s="3"/>
      <c r="AD22" s="39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1"/>
      <c r="BD22" s="185"/>
    </row>
    <row r="23" spans="1:63" s="29" customFormat="1" ht="16.5" customHeight="1" x14ac:dyDescent="0.35">
      <c r="A23" s="125"/>
      <c r="B23" s="158"/>
      <c r="C23" s="133" t="s">
        <v>24</v>
      </c>
      <c r="D23" s="133"/>
      <c r="E23" s="133"/>
      <c r="F23" s="133"/>
      <c r="G23" s="133"/>
      <c r="H23" s="133"/>
      <c r="I23" s="133"/>
      <c r="J23" s="133"/>
      <c r="K23" s="133"/>
      <c r="L23" s="149" t="s">
        <v>25</v>
      </c>
      <c r="M23" s="149"/>
      <c r="N23" s="149"/>
      <c r="O23" s="149"/>
      <c r="P23" s="197" t="s">
        <v>26</v>
      </c>
      <c r="Q23" s="197"/>
      <c r="R23" s="197"/>
      <c r="S23" s="197"/>
      <c r="AA23" s="186"/>
      <c r="AB23" s="3"/>
      <c r="AC23" s="3"/>
      <c r="AD23" s="39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1"/>
      <c r="BD23" s="185"/>
      <c r="BE23" s="31"/>
      <c r="BF23" s="31"/>
      <c r="BG23" s="31"/>
      <c r="BH23" s="31"/>
      <c r="BI23" s="31"/>
      <c r="BJ23" s="31"/>
      <c r="BK23" s="31"/>
    </row>
    <row r="24" spans="1:63" ht="15" customHeight="1" x14ac:dyDescent="0.3">
      <c r="A24" s="125"/>
      <c r="B24" s="158"/>
      <c r="C24" s="127" t="s">
        <v>27</v>
      </c>
      <c r="D24" s="127"/>
      <c r="E24" s="127"/>
      <c r="F24" s="127"/>
      <c r="G24" s="127"/>
      <c r="H24" s="127"/>
      <c r="I24" s="127"/>
      <c r="J24" s="127"/>
      <c r="K24" s="127"/>
      <c r="L24" s="213" t="s">
        <v>28</v>
      </c>
      <c r="M24" s="213"/>
      <c r="N24" s="213"/>
      <c r="O24" s="213"/>
      <c r="P24" s="147"/>
      <c r="Q24" s="147"/>
      <c r="R24" s="147"/>
      <c r="S24" s="147"/>
      <c r="Z24" s="1"/>
      <c r="AA24" s="186"/>
      <c r="AB24" s="3"/>
      <c r="AC24" s="3"/>
      <c r="AD24" s="39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1"/>
      <c r="BD24" s="185"/>
    </row>
    <row r="25" spans="1:63" ht="15" customHeight="1" x14ac:dyDescent="0.3">
      <c r="A25" s="125"/>
      <c r="B25" s="158"/>
      <c r="C25" s="130" t="s">
        <v>29</v>
      </c>
      <c r="D25" s="130"/>
      <c r="E25" s="130"/>
      <c r="F25" s="130"/>
      <c r="G25" s="130"/>
      <c r="H25" s="130"/>
      <c r="I25" s="130"/>
      <c r="J25" s="130"/>
      <c r="K25" s="130"/>
      <c r="L25" s="195" t="s">
        <v>30</v>
      </c>
      <c r="M25" s="195"/>
      <c r="N25" s="195"/>
      <c r="O25" s="195"/>
      <c r="P25" s="210"/>
      <c r="Q25" s="210"/>
      <c r="R25" s="210"/>
      <c r="S25" s="210"/>
      <c r="T25" s="194" t="s">
        <v>31</v>
      </c>
      <c r="U25" s="194"/>
      <c r="V25" s="194"/>
      <c r="W25" s="194"/>
      <c r="X25" s="194"/>
      <c r="Y25" s="194"/>
      <c r="Z25" s="194"/>
      <c r="AA25" s="186"/>
      <c r="AB25" s="3"/>
      <c r="AC25" s="3"/>
      <c r="AD25" s="39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1"/>
      <c r="BD25" s="185"/>
    </row>
    <row r="26" spans="1:63" ht="15" customHeight="1" x14ac:dyDescent="0.3">
      <c r="A26" s="125"/>
      <c r="B26" s="158"/>
      <c r="C26" s="127" t="s">
        <v>32</v>
      </c>
      <c r="D26" s="127"/>
      <c r="E26" s="127"/>
      <c r="F26" s="127"/>
      <c r="G26" s="127"/>
      <c r="H26" s="127"/>
      <c r="I26" s="127"/>
      <c r="J26" s="127"/>
      <c r="K26" s="127"/>
      <c r="L26" s="152">
        <v>20</v>
      </c>
      <c r="M26" s="152"/>
      <c r="N26" s="152"/>
      <c r="O26" s="152"/>
      <c r="P26" s="211"/>
      <c r="Q26" s="211"/>
      <c r="R26" s="211"/>
      <c r="S26" s="211"/>
      <c r="T26" s="194"/>
      <c r="U26" s="194"/>
      <c r="V26" s="194"/>
      <c r="W26" s="194"/>
      <c r="X26" s="194"/>
      <c r="Y26" s="194"/>
      <c r="Z26" s="194"/>
      <c r="AA26" s="186"/>
      <c r="AB26" s="3"/>
      <c r="AC26" s="3"/>
      <c r="AD26" s="39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1"/>
      <c r="BD26" s="185"/>
    </row>
    <row r="27" spans="1:63" ht="15" customHeight="1" x14ac:dyDescent="0.3">
      <c r="A27" s="125"/>
      <c r="B27" s="158"/>
      <c r="C27" s="130" t="s">
        <v>33</v>
      </c>
      <c r="D27" s="130"/>
      <c r="E27" s="130"/>
      <c r="F27" s="130"/>
      <c r="G27" s="130"/>
      <c r="H27" s="130"/>
      <c r="I27" s="130"/>
      <c r="J27" s="130"/>
      <c r="K27" s="130"/>
      <c r="L27" s="193" t="s">
        <v>34</v>
      </c>
      <c r="M27" s="193"/>
      <c r="N27" s="193"/>
      <c r="O27" s="193"/>
      <c r="P27" s="212"/>
      <c r="Q27" s="212"/>
      <c r="R27" s="212"/>
      <c r="S27" s="212"/>
      <c r="T27" s="194"/>
      <c r="U27" s="194"/>
      <c r="V27" s="194"/>
      <c r="W27" s="194"/>
      <c r="X27" s="194"/>
      <c r="Y27" s="194"/>
      <c r="Z27" s="194"/>
      <c r="AA27" s="186"/>
      <c r="AB27" s="3"/>
      <c r="AC27" s="3"/>
      <c r="AD27" s="39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1"/>
      <c r="BD27" s="185"/>
    </row>
    <row r="28" spans="1:63" ht="15" customHeight="1" x14ac:dyDescent="0.3">
      <c r="A28" s="125"/>
      <c r="B28" s="15"/>
      <c r="C28" s="127" t="s">
        <v>35</v>
      </c>
      <c r="D28" s="127"/>
      <c r="E28" s="127"/>
      <c r="F28" s="127"/>
      <c r="G28" s="127"/>
      <c r="H28" s="127"/>
      <c r="I28" s="127"/>
      <c r="J28" s="127"/>
      <c r="K28" s="127"/>
      <c r="L28" s="191">
        <v>45</v>
      </c>
      <c r="M28" s="191"/>
      <c r="N28" s="191"/>
      <c r="O28" s="191"/>
      <c r="P28" s="178"/>
      <c r="Q28" s="178"/>
      <c r="R28" s="178"/>
      <c r="S28" s="178"/>
      <c r="T28" s="194"/>
      <c r="U28" s="194"/>
      <c r="V28" s="194"/>
      <c r="W28" s="194"/>
      <c r="X28" s="194"/>
      <c r="Y28" s="194"/>
      <c r="Z28" s="194"/>
      <c r="AA28" s="16"/>
      <c r="AB28" s="3"/>
      <c r="AC28" s="3"/>
      <c r="AD28" s="39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1"/>
      <c r="BD28" s="185"/>
      <c r="BK28" s="1"/>
    </row>
    <row r="29" spans="1:63" ht="15" customHeight="1" x14ac:dyDescent="0.3">
      <c r="A29" s="125"/>
      <c r="B29" s="15"/>
      <c r="C29" s="130" t="s">
        <v>36</v>
      </c>
      <c r="D29" s="130"/>
      <c r="E29" s="130"/>
      <c r="F29" s="130"/>
      <c r="G29" s="130"/>
      <c r="H29" s="130"/>
      <c r="I29" s="130"/>
      <c r="J29" s="130"/>
      <c r="K29" s="130"/>
      <c r="L29" s="246">
        <v>50</v>
      </c>
      <c r="M29" s="246"/>
      <c r="N29" s="246"/>
      <c r="O29" s="246"/>
      <c r="P29" s="196"/>
      <c r="Q29" s="196"/>
      <c r="R29" s="196"/>
      <c r="S29" s="196"/>
      <c r="T29" s="194"/>
      <c r="U29" s="194"/>
      <c r="V29" s="194"/>
      <c r="W29" s="194"/>
      <c r="X29" s="194"/>
      <c r="Y29" s="194"/>
      <c r="Z29" s="194"/>
      <c r="AA29" s="16"/>
      <c r="AB29" s="3"/>
      <c r="AC29" s="3"/>
      <c r="AD29" s="39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1"/>
      <c r="BD29" s="185"/>
      <c r="BK29" s="1"/>
    </row>
    <row r="30" spans="1:63" ht="15" customHeight="1" x14ac:dyDescent="0.3">
      <c r="A30" s="125"/>
      <c r="B30" s="15"/>
      <c r="C30" s="127" t="s">
        <v>37</v>
      </c>
      <c r="D30" s="127"/>
      <c r="E30" s="127"/>
      <c r="F30" s="127"/>
      <c r="G30" s="127"/>
      <c r="H30" s="127"/>
      <c r="I30" s="127"/>
      <c r="J30" s="127"/>
      <c r="K30" s="127"/>
      <c r="L30" s="214">
        <v>25</v>
      </c>
      <c r="M30" s="214"/>
      <c r="N30" s="214"/>
      <c r="O30" s="214"/>
      <c r="P30" s="151"/>
      <c r="Q30" s="151"/>
      <c r="R30" s="151"/>
      <c r="S30" s="151"/>
      <c r="T30" s="194"/>
      <c r="U30" s="194"/>
      <c r="V30" s="194"/>
      <c r="W30" s="194"/>
      <c r="X30" s="194"/>
      <c r="Y30" s="194"/>
      <c r="Z30" s="194"/>
      <c r="AA30" s="16"/>
      <c r="AB30" s="3"/>
      <c r="AC30" s="3"/>
      <c r="AD30" s="39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1"/>
      <c r="BD30" s="185"/>
      <c r="BK30" s="1"/>
    </row>
    <row r="31" spans="1:63" ht="15" customHeight="1" x14ac:dyDescent="0.3">
      <c r="A31" s="125"/>
      <c r="B31" s="15"/>
      <c r="C31" s="130" t="s">
        <v>38</v>
      </c>
      <c r="D31" s="130"/>
      <c r="E31" s="130"/>
      <c r="F31" s="130"/>
      <c r="G31" s="130"/>
      <c r="H31" s="130"/>
      <c r="I31" s="130"/>
      <c r="J31" s="130"/>
      <c r="K31" s="130"/>
      <c r="L31" s="192">
        <v>25</v>
      </c>
      <c r="M31" s="192"/>
      <c r="N31" s="192"/>
      <c r="O31" s="192"/>
      <c r="P31" s="179"/>
      <c r="Q31" s="179"/>
      <c r="R31" s="179"/>
      <c r="S31" s="179"/>
      <c r="T31" s="194"/>
      <c r="U31" s="194"/>
      <c r="V31" s="194"/>
      <c r="W31" s="194"/>
      <c r="X31" s="194"/>
      <c r="Y31" s="194"/>
      <c r="Z31" s="194"/>
      <c r="AA31" s="16"/>
      <c r="AB31" s="3"/>
      <c r="AC31" s="3"/>
      <c r="AD31" s="39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1"/>
      <c r="BD31" s="185"/>
      <c r="BK31" s="1"/>
    </row>
    <row r="32" spans="1:63" ht="15" customHeight="1" x14ac:dyDescent="0.3">
      <c r="A32" s="125"/>
      <c r="B32" s="15"/>
      <c r="C32" s="127" t="s">
        <v>39</v>
      </c>
      <c r="D32" s="127"/>
      <c r="E32" s="127"/>
      <c r="F32" s="127"/>
      <c r="G32" s="127"/>
      <c r="H32" s="127"/>
      <c r="I32" s="127"/>
      <c r="J32" s="127"/>
      <c r="K32" s="127"/>
      <c r="L32" s="236">
        <v>3500</v>
      </c>
      <c r="M32" s="236"/>
      <c r="N32" s="236"/>
      <c r="O32" s="236"/>
      <c r="P32" s="181"/>
      <c r="Q32" s="181"/>
      <c r="R32" s="181"/>
      <c r="S32" s="181"/>
      <c r="T32" s="82"/>
      <c r="U32" s="82"/>
      <c r="V32" s="82"/>
      <c r="W32" s="82"/>
      <c r="X32" s="82"/>
      <c r="Y32" s="82"/>
      <c r="Z32" s="82"/>
      <c r="AA32" s="16"/>
      <c r="AB32" s="3"/>
      <c r="AC32" s="3"/>
      <c r="AD32" s="39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1"/>
      <c r="BD32" s="185"/>
      <c r="BK32" s="1"/>
    </row>
    <row r="33" spans="1:63" ht="15" customHeight="1" x14ac:dyDescent="0.3">
      <c r="A33" s="125"/>
      <c r="B33" s="15"/>
      <c r="C33" s="130" t="s">
        <v>40</v>
      </c>
      <c r="D33" s="130"/>
      <c r="E33" s="130"/>
      <c r="F33" s="130"/>
      <c r="G33" s="130"/>
      <c r="H33" s="130"/>
      <c r="I33" s="130"/>
      <c r="J33" s="130"/>
      <c r="K33" s="130"/>
      <c r="L33" s="182">
        <v>400</v>
      </c>
      <c r="M33" s="182"/>
      <c r="N33" s="182"/>
      <c r="O33" s="182"/>
      <c r="P33" s="183"/>
      <c r="Q33" s="183"/>
      <c r="R33" s="183"/>
      <c r="S33" s="183"/>
      <c r="T33" s="82"/>
      <c r="U33" s="82"/>
      <c r="V33" s="82"/>
      <c r="W33" s="82"/>
      <c r="X33" s="82"/>
      <c r="Y33" s="82"/>
      <c r="Z33" s="82"/>
      <c r="AA33" s="16"/>
      <c r="AB33" s="3"/>
      <c r="AC33" s="3"/>
      <c r="AD33" s="39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1"/>
      <c r="BD33" s="185"/>
      <c r="BK33" s="1"/>
    </row>
    <row r="34" spans="1:63" ht="15" customHeight="1" x14ac:dyDescent="0.3">
      <c r="A34" s="125"/>
      <c r="B34" s="15"/>
      <c r="C34" s="134" t="s">
        <v>41</v>
      </c>
      <c r="D34" s="134"/>
      <c r="E34" s="134"/>
      <c r="F34" s="134"/>
      <c r="G34" s="134"/>
      <c r="H34" s="134"/>
      <c r="I34" s="134"/>
      <c r="J34" s="134"/>
      <c r="K34" s="134"/>
      <c r="L34" s="148" t="s">
        <v>42</v>
      </c>
      <c r="M34" s="148"/>
      <c r="N34" s="148"/>
      <c r="O34" s="148"/>
      <c r="P34" s="180"/>
      <c r="Q34" s="180"/>
      <c r="R34" s="180"/>
      <c r="S34" s="180"/>
      <c r="Z34" s="1"/>
      <c r="AA34" s="16"/>
      <c r="AB34" s="3"/>
      <c r="AC34" s="3"/>
      <c r="AD34" s="39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1"/>
      <c r="BD34" s="185"/>
      <c r="BK34" s="1"/>
    </row>
    <row r="35" spans="1:63" ht="15" customHeight="1" x14ac:dyDescent="0.3">
      <c r="A35" s="125"/>
      <c r="B35" s="15"/>
      <c r="C35" s="130" t="s">
        <v>43</v>
      </c>
      <c r="D35" s="130"/>
      <c r="E35" s="130"/>
      <c r="F35" s="130"/>
      <c r="G35" s="130"/>
      <c r="H35" s="130"/>
      <c r="I35" s="130"/>
      <c r="J35" s="130"/>
      <c r="K35" s="130"/>
      <c r="L35" s="233" t="s">
        <v>44</v>
      </c>
      <c r="M35" s="233"/>
      <c r="N35" s="233"/>
      <c r="O35" s="233"/>
      <c r="P35" s="184" t="s">
        <v>148</v>
      </c>
      <c r="Q35" s="184"/>
      <c r="R35" s="184"/>
      <c r="S35" s="184"/>
      <c r="Z35" s="1"/>
      <c r="AA35" s="16"/>
      <c r="AB35" s="3"/>
      <c r="AC35" s="3"/>
      <c r="AD35" s="39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1"/>
      <c r="BD35" s="185"/>
      <c r="BK35" s="1"/>
    </row>
    <row r="36" spans="1:63" ht="15" customHeight="1" x14ac:dyDescent="0.3">
      <c r="A36" s="125"/>
      <c r="B36" s="15"/>
      <c r="C36" s="134" t="s">
        <v>45</v>
      </c>
      <c r="D36" s="134"/>
      <c r="E36" s="134"/>
      <c r="F36" s="134"/>
      <c r="G36" s="134"/>
      <c r="H36" s="134"/>
      <c r="I36" s="134"/>
      <c r="J36" s="134"/>
      <c r="K36" s="134"/>
      <c r="L36" s="148" t="s">
        <v>46</v>
      </c>
      <c r="M36" s="148"/>
      <c r="N36" s="148"/>
      <c r="O36" s="148"/>
      <c r="P36" s="234" t="s">
        <v>148</v>
      </c>
      <c r="Q36" s="234"/>
      <c r="R36" s="234"/>
      <c r="S36" s="234"/>
      <c r="Z36" s="1"/>
      <c r="AA36" s="16"/>
      <c r="AB36" s="3"/>
      <c r="AC36" s="3"/>
      <c r="AD36" s="39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1"/>
      <c r="BD36" s="185"/>
      <c r="BK36" s="1"/>
    </row>
    <row r="37" spans="1:63" ht="15" customHeight="1" x14ac:dyDescent="0.3">
      <c r="A37" s="125"/>
      <c r="B37" s="15"/>
      <c r="C37" s="78" t="s">
        <v>47</v>
      </c>
      <c r="D37" s="78"/>
      <c r="E37" s="78"/>
      <c r="F37" s="78"/>
      <c r="G37" s="78"/>
      <c r="H37" s="78"/>
      <c r="I37" s="78"/>
      <c r="J37" s="78"/>
      <c r="K37" s="78"/>
      <c r="L37" s="233" t="s">
        <v>46</v>
      </c>
      <c r="M37" s="233"/>
      <c r="N37" s="233"/>
      <c r="O37" s="235"/>
      <c r="P37" s="238" t="s">
        <v>148</v>
      </c>
      <c r="Q37" s="239"/>
      <c r="R37" s="239"/>
      <c r="S37" s="240"/>
      <c r="Z37" s="1"/>
      <c r="AA37" s="16"/>
      <c r="AB37" s="3"/>
      <c r="AC37" s="3"/>
      <c r="AD37" s="39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1"/>
      <c r="BD37" s="185"/>
      <c r="BK37" s="1"/>
    </row>
    <row r="38" spans="1:63" ht="15" customHeight="1" x14ac:dyDescent="0.3">
      <c r="A38" s="125"/>
      <c r="B38" s="15"/>
      <c r="C38" s="134" t="s">
        <v>48</v>
      </c>
      <c r="D38" s="134"/>
      <c r="E38" s="134"/>
      <c r="F38" s="134"/>
      <c r="G38" s="134"/>
      <c r="H38" s="134"/>
      <c r="I38" s="134"/>
      <c r="J38" s="134"/>
      <c r="K38" s="134"/>
      <c r="L38" s="148" t="s">
        <v>49</v>
      </c>
      <c r="M38" s="148"/>
      <c r="N38" s="148"/>
      <c r="O38" s="148"/>
      <c r="P38" s="154" t="s">
        <v>148</v>
      </c>
      <c r="Q38" s="155"/>
      <c r="R38" s="155"/>
      <c r="S38" s="156"/>
      <c r="Z38" s="1"/>
      <c r="AA38" s="16"/>
      <c r="AB38" s="3"/>
      <c r="AC38" s="3"/>
      <c r="AD38" s="39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1"/>
      <c r="BD38" s="185"/>
      <c r="BK38" s="1"/>
    </row>
    <row r="39" spans="1:63" ht="9.75" customHeight="1" thickBot="1" x14ac:dyDescent="0.35">
      <c r="A39" s="125"/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43"/>
      <c r="AA39" s="19"/>
      <c r="AB39" s="3"/>
      <c r="AC39" s="3"/>
      <c r="AD39" s="39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1"/>
      <c r="BD39" s="185"/>
      <c r="BK39" s="1"/>
    </row>
    <row r="40" spans="1:63" ht="9.75" customHeight="1" x14ac:dyDescent="0.3">
      <c r="A40" s="125"/>
      <c r="B40" s="11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14"/>
      <c r="AB40" s="3"/>
      <c r="AC40" s="3"/>
      <c r="AD40" s="39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1"/>
      <c r="BD40" s="185"/>
      <c r="BK40" s="1"/>
    </row>
    <row r="41" spans="1:63" ht="15" customHeight="1" x14ac:dyDescent="0.35">
      <c r="A41" s="125"/>
      <c r="B41" s="15"/>
      <c r="C41" s="133" t="s">
        <v>50</v>
      </c>
      <c r="D41" s="133"/>
      <c r="E41" s="133"/>
      <c r="F41" s="133"/>
      <c r="G41" s="133"/>
      <c r="H41" s="133"/>
      <c r="I41" s="133"/>
      <c r="J41" s="133"/>
      <c r="K41" s="133"/>
      <c r="L41" s="149" t="s">
        <v>25</v>
      </c>
      <c r="M41" s="149"/>
      <c r="N41" s="149"/>
      <c r="O41" s="149"/>
      <c r="P41" s="197" t="s">
        <v>26</v>
      </c>
      <c r="Q41" s="197"/>
      <c r="R41" s="197"/>
      <c r="S41" s="197"/>
      <c r="T41" s="10"/>
      <c r="U41" s="10"/>
      <c r="V41" s="10"/>
      <c r="W41" s="10"/>
      <c r="X41" s="10"/>
      <c r="Y41" s="10"/>
      <c r="Z41" s="10"/>
      <c r="AA41" s="16"/>
      <c r="AB41" s="3"/>
      <c r="AC41" s="3"/>
      <c r="AD41" s="39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1"/>
      <c r="BD41" s="185"/>
      <c r="BK41" s="1"/>
    </row>
    <row r="42" spans="1:63" ht="15" customHeight="1" x14ac:dyDescent="0.3">
      <c r="A42" s="125"/>
      <c r="B42" s="15"/>
      <c r="C42" s="127" t="s">
        <v>51</v>
      </c>
      <c r="D42" s="127"/>
      <c r="E42" s="127"/>
      <c r="F42" s="127"/>
      <c r="G42" s="127"/>
      <c r="H42" s="127"/>
      <c r="I42" s="127"/>
      <c r="J42" s="127"/>
      <c r="K42" s="127"/>
      <c r="L42" s="213" t="s">
        <v>52</v>
      </c>
      <c r="M42" s="213"/>
      <c r="N42" s="213"/>
      <c r="O42" s="213"/>
      <c r="P42" s="147"/>
      <c r="Q42" s="147"/>
      <c r="R42" s="147"/>
      <c r="S42" s="147"/>
      <c r="T42" s="10"/>
      <c r="U42" s="10"/>
      <c r="V42" s="10"/>
      <c r="W42" s="10"/>
      <c r="X42" s="10"/>
      <c r="Y42" s="10"/>
      <c r="Z42" s="10"/>
      <c r="AA42" s="16"/>
      <c r="AB42" s="3"/>
      <c r="AC42" s="3"/>
      <c r="AD42" s="39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1"/>
      <c r="BD42" s="185"/>
      <c r="BK42" s="1"/>
    </row>
    <row r="43" spans="1:63" ht="15" customHeight="1" x14ac:dyDescent="0.3">
      <c r="A43" s="125"/>
      <c r="B43" s="15"/>
      <c r="C43" s="130" t="s">
        <v>53</v>
      </c>
      <c r="D43" s="130"/>
      <c r="E43" s="130"/>
      <c r="F43" s="130"/>
      <c r="G43" s="130"/>
      <c r="H43" s="130"/>
      <c r="I43" s="130"/>
      <c r="J43" s="130"/>
      <c r="K43" s="130"/>
      <c r="L43" s="132">
        <v>420</v>
      </c>
      <c r="M43" s="132"/>
      <c r="N43" s="132"/>
      <c r="O43" s="132"/>
      <c r="P43" s="210"/>
      <c r="Q43" s="210"/>
      <c r="R43" s="210"/>
      <c r="S43" s="210"/>
      <c r="T43" s="10"/>
      <c r="U43" s="10"/>
      <c r="V43" s="10"/>
      <c r="W43" s="10"/>
      <c r="X43" s="10"/>
      <c r="Y43" s="10"/>
      <c r="Z43" s="10"/>
      <c r="AA43" s="16"/>
      <c r="AB43" s="3"/>
      <c r="AC43" s="3"/>
      <c r="AD43" s="39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1"/>
      <c r="BD43" s="185"/>
      <c r="BK43" s="1"/>
    </row>
    <row r="44" spans="1:63" ht="15" customHeight="1" x14ac:dyDescent="0.3">
      <c r="A44" s="125"/>
      <c r="B44" s="15"/>
      <c r="C44" s="127" t="s">
        <v>54</v>
      </c>
      <c r="D44" s="127"/>
      <c r="E44" s="127"/>
      <c r="F44" s="127"/>
      <c r="G44" s="127"/>
      <c r="H44" s="127"/>
      <c r="I44" s="127"/>
      <c r="J44" s="127"/>
      <c r="K44" s="127"/>
      <c r="L44" s="236">
        <v>500</v>
      </c>
      <c r="M44" s="236"/>
      <c r="N44" s="236"/>
      <c r="O44" s="236"/>
      <c r="P44" s="181"/>
      <c r="Q44" s="181"/>
      <c r="R44" s="181"/>
      <c r="S44" s="181"/>
      <c r="T44" s="10"/>
      <c r="U44" s="10"/>
      <c r="V44" s="10"/>
      <c r="W44" s="10"/>
      <c r="X44" s="10"/>
      <c r="Y44" s="10"/>
      <c r="Z44" s="10"/>
      <c r="AA44" s="16"/>
      <c r="AB44" s="3"/>
      <c r="AC44" s="3"/>
      <c r="AD44" s="39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1"/>
      <c r="BD44" s="185"/>
      <c r="BK44" s="1"/>
    </row>
    <row r="45" spans="1:63" ht="15" customHeight="1" x14ac:dyDescent="0.3">
      <c r="A45" s="125"/>
      <c r="B45" s="15"/>
      <c r="C45" s="130" t="s">
        <v>150</v>
      </c>
      <c r="D45" s="130"/>
      <c r="E45" s="130"/>
      <c r="F45" s="130"/>
      <c r="G45" s="130"/>
      <c r="H45" s="130"/>
      <c r="I45" s="130"/>
      <c r="J45" s="130"/>
      <c r="K45" s="130"/>
      <c r="L45" s="231">
        <v>20</v>
      </c>
      <c r="M45" s="231"/>
      <c r="N45" s="231"/>
      <c r="O45" s="231"/>
      <c r="P45" s="232"/>
      <c r="Q45" s="232"/>
      <c r="R45" s="232"/>
      <c r="S45" s="232"/>
      <c r="T45" s="10"/>
      <c r="U45" s="10"/>
      <c r="V45" s="10"/>
      <c r="W45" s="10"/>
      <c r="X45" s="10"/>
      <c r="Y45" s="10"/>
      <c r="Z45" s="10"/>
      <c r="AA45" s="16"/>
      <c r="AB45" s="3"/>
      <c r="AC45" s="3"/>
      <c r="AD45" s="39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1"/>
      <c r="BD45" s="185"/>
      <c r="BK45" s="1"/>
    </row>
    <row r="46" spans="1:63" ht="15" customHeight="1" x14ac:dyDescent="0.3">
      <c r="A46" s="125"/>
      <c r="B46" s="15"/>
      <c r="C46" s="127" t="s">
        <v>149</v>
      </c>
      <c r="D46" s="127"/>
      <c r="E46" s="127"/>
      <c r="F46" s="127"/>
      <c r="G46" s="127"/>
      <c r="H46" s="127"/>
      <c r="I46" s="127"/>
      <c r="J46" s="127"/>
      <c r="K46" s="127"/>
      <c r="L46" s="173">
        <v>60</v>
      </c>
      <c r="M46" s="173"/>
      <c r="N46" s="173"/>
      <c r="O46" s="173"/>
      <c r="P46" s="174"/>
      <c r="Q46" s="174"/>
      <c r="R46" s="174"/>
      <c r="S46" s="174"/>
      <c r="T46" s="10"/>
      <c r="U46" s="10"/>
      <c r="V46" s="10"/>
      <c r="W46" s="10"/>
      <c r="X46" s="10"/>
      <c r="Y46" s="10"/>
      <c r="Z46" s="10"/>
      <c r="AA46" s="16"/>
      <c r="AB46" s="3"/>
      <c r="AC46" s="3"/>
      <c r="AD46" s="39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1"/>
      <c r="BD46" s="185"/>
      <c r="BK46" s="1"/>
    </row>
    <row r="47" spans="1:63" ht="9.75" customHeight="1" thickBot="1" x14ac:dyDescent="0.35">
      <c r="A47" s="125"/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43"/>
      <c r="AA47" s="19"/>
      <c r="AB47" s="3"/>
      <c r="AC47" s="3"/>
      <c r="AD47" s="39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1"/>
      <c r="BD47" s="185"/>
      <c r="BK47" s="1"/>
    </row>
    <row r="48" spans="1:63" ht="9.75" customHeight="1" x14ac:dyDescent="0.3">
      <c r="A48" s="125"/>
      <c r="B48" s="1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14"/>
      <c r="AB48" s="3"/>
      <c r="AC48" s="3"/>
      <c r="AD48" s="39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1"/>
      <c r="BD48" s="185"/>
      <c r="BK48" s="1"/>
    </row>
    <row r="49" spans="1:63" ht="15" customHeight="1" x14ac:dyDescent="0.35">
      <c r="A49" s="125"/>
      <c r="B49" s="15"/>
      <c r="C49" s="133" t="s">
        <v>55</v>
      </c>
      <c r="D49" s="133"/>
      <c r="E49" s="133"/>
      <c r="F49" s="133"/>
      <c r="G49" s="133"/>
      <c r="H49" s="133"/>
      <c r="I49" s="133"/>
      <c r="J49" s="133"/>
      <c r="K49" s="133"/>
      <c r="L49" s="149" t="s">
        <v>25</v>
      </c>
      <c r="M49" s="149"/>
      <c r="N49" s="149"/>
      <c r="O49" s="149"/>
      <c r="P49" s="222" t="s">
        <v>26</v>
      </c>
      <c r="Q49" s="222"/>
      <c r="R49" s="222"/>
      <c r="S49" s="222"/>
      <c r="T49" s="45"/>
      <c r="X49" s="42"/>
      <c r="Y49" s="42"/>
      <c r="Z49" s="10"/>
      <c r="AA49" s="16"/>
      <c r="AB49" s="3"/>
      <c r="AC49" s="3"/>
      <c r="AD49" s="39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1"/>
      <c r="BD49" s="185"/>
      <c r="BK49" s="1"/>
    </row>
    <row r="50" spans="1:63" ht="15" customHeight="1" x14ac:dyDescent="0.35">
      <c r="A50" s="125"/>
      <c r="B50" s="28"/>
      <c r="C50" s="199" t="s">
        <v>56</v>
      </c>
      <c r="D50" s="199"/>
      <c r="E50" s="199"/>
      <c r="F50" s="199"/>
      <c r="G50" s="199"/>
      <c r="H50" s="199"/>
      <c r="I50" s="199"/>
      <c r="J50" s="199"/>
      <c r="K50" s="199"/>
      <c r="L50" s="213" t="s">
        <v>57</v>
      </c>
      <c r="M50" s="213"/>
      <c r="N50" s="213"/>
      <c r="O50" s="213"/>
      <c r="P50" s="154" t="s">
        <v>148</v>
      </c>
      <c r="Q50" s="155"/>
      <c r="R50" s="155"/>
      <c r="S50" s="156"/>
      <c r="X50" s="44"/>
      <c r="Y50" s="44"/>
      <c r="Z50" s="32"/>
      <c r="AA50" s="30"/>
      <c r="AB50" s="3"/>
      <c r="AC50" s="3"/>
      <c r="AD50" s="39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1"/>
      <c r="BD50" s="185"/>
      <c r="BK50" s="1"/>
    </row>
    <row r="51" spans="1:63" ht="15" customHeight="1" x14ac:dyDescent="0.3">
      <c r="A51" s="125"/>
      <c r="B51" s="55"/>
      <c r="C51" s="198" t="s">
        <v>58</v>
      </c>
      <c r="D51" s="198"/>
      <c r="E51" s="198"/>
      <c r="F51" s="198"/>
      <c r="G51" s="198"/>
      <c r="H51" s="198"/>
      <c r="I51" s="198"/>
      <c r="J51" s="198"/>
      <c r="K51" s="198"/>
      <c r="L51" s="233" t="s">
        <v>59</v>
      </c>
      <c r="M51" s="233"/>
      <c r="N51" s="233"/>
      <c r="O51" s="233"/>
      <c r="P51" s="241" t="s">
        <v>148</v>
      </c>
      <c r="Q51" s="242"/>
      <c r="R51" s="242"/>
      <c r="S51" s="243"/>
      <c r="T51" s="56"/>
      <c r="U51" s="56"/>
      <c r="V51" s="56"/>
      <c r="W51" s="56"/>
      <c r="X51" s="57"/>
      <c r="Y51" s="57"/>
      <c r="Z51" s="56"/>
      <c r="AA51" s="58"/>
      <c r="AB51" s="3"/>
      <c r="AC51" s="3"/>
      <c r="AD51" s="39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1"/>
      <c r="BD51" s="185"/>
      <c r="BK51" s="1"/>
    </row>
    <row r="52" spans="1:63" ht="15" customHeight="1" x14ac:dyDescent="0.3">
      <c r="A52" s="125"/>
      <c r="B52" s="55"/>
      <c r="C52" s="199" t="s">
        <v>60</v>
      </c>
      <c r="D52" s="199"/>
      <c r="E52" s="199"/>
      <c r="F52" s="199"/>
      <c r="G52" s="199"/>
      <c r="H52" s="199"/>
      <c r="I52" s="199"/>
      <c r="J52" s="199"/>
      <c r="K52" s="199"/>
      <c r="L52" s="213" t="s">
        <v>61</v>
      </c>
      <c r="M52" s="213"/>
      <c r="N52" s="213"/>
      <c r="O52" s="213"/>
      <c r="P52" s="154" t="s">
        <v>148</v>
      </c>
      <c r="Q52" s="155"/>
      <c r="R52" s="155"/>
      <c r="S52" s="156"/>
      <c r="T52" s="56"/>
      <c r="U52" s="56"/>
      <c r="V52" s="56"/>
      <c r="W52" s="56"/>
      <c r="X52" s="57"/>
      <c r="Y52" s="57"/>
      <c r="Z52" s="56"/>
      <c r="AA52" s="58"/>
      <c r="AB52" s="3"/>
      <c r="AC52" s="3"/>
      <c r="AD52" s="39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1"/>
      <c r="BD52" s="185"/>
      <c r="BK52" s="1"/>
    </row>
    <row r="53" spans="1:63" ht="15" customHeight="1" x14ac:dyDescent="0.3">
      <c r="A53" s="125"/>
      <c r="B53" s="55"/>
      <c r="C53" s="198" t="s">
        <v>62</v>
      </c>
      <c r="D53" s="198"/>
      <c r="E53" s="198"/>
      <c r="F53" s="198"/>
      <c r="G53" s="198"/>
      <c r="H53" s="198"/>
      <c r="I53" s="198"/>
      <c r="J53" s="198"/>
      <c r="K53" s="198"/>
      <c r="L53" s="233" t="s">
        <v>63</v>
      </c>
      <c r="M53" s="233"/>
      <c r="N53" s="233"/>
      <c r="O53" s="233"/>
      <c r="P53" s="241" t="s">
        <v>148</v>
      </c>
      <c r="Q53" s="242"/>
      <c r="R53" s="242"/>
      <c r="S53" s="243"/>
      <c r="T53" s="56"/>
      <c r="U53" s="56"/>
      <c r="V53" s="56"/>
      <c r="W53" s="56"/>
      <c r="X53" s="57"/>
      <c r="Y53" s="57"/>
      <c r="Z53" s="56"/>
      <c r="AA53" s="58"/>
      <c r="AB53" s="3"/>
      <c r="AC53" s="3"/>
      <c r="AD53" s="39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1"/>
      <c r="BD53" s="185"/>
      <c r="BK53" s="1"/>
    </row>
    <row r="54" spans="1:63" x14ac:dyDescent="0.3">
      <c r="A54" s="125"/>
      <c r="B54" s="15"/>
      <c r="C54" s="199" t="s">
        <v>64</v>
      </c>
      <c r="D54" s="199"/>
      <c r="E54" s="199"/>
      <c r="F54" s="199"/>
      <c r="G54" s="199"/>
      <c r="H54" s="199"/>
      <c r="I54" s="199"/>
      <c r="J54" s="199"/>
      <c r="K54" s="199"/>
      <c r="L54" s="213" t="s">
        <v>65</v>
      </c>
      <c r="M54" s="213"/>
      <c r="N54" s="213"/>
      <c r="O54" s="213"/>
      <c r="P54" s="154" t="s">
        <v>148</v>
      </c>
      <c r="Q54" s="155"/>
      <c r="R54" s="155"/>
      <c r="S54" s="156"/>
      <c r="X54" s="44"/>
      <c r="Y54" s="44"/>
      <c r="Z54" s="1"/>
      <c r="AA54" s="16"/>
      <c r="AB54" s="3"/>
      <c r="AC54" s="3"/>
      <c r="AD54" s="15"/>
      <c r="BC54" s="67"/>
      <c r="BD54" s="185"/>
    </row>
    <row r="55" spans="1:63" s="29" customFormat="1" ht="14.25" customHeight="1" x14ac:dyDescent="0.35">
      <c r="A55" s="125"/>
      <c r="B55" s="15"/>
      <c r="C55" s="237" t="s">
        <v>66</v>
      </c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7"/>
      <c r="T55" s="71"/>
      <c r="U55" s="1"/>
      <c r="X55" s="44"/>
      <c r="Y55" s="44"/>
      <c r="Z55" s="1"/>
      <c r="AA55" s="16"/>
      <c r="AB55" s="3"/>
      <c r="AC55" s="3"/>
      <c r="AD55" s="28"/>
      <c r="BC55" s="30"/>
      <c r="BD55" s="185"/>
    </row>
    <row r="56" spans="1:63" s="29" customFormat="1" ht="16.5" x14ac:dyDescent="0.35">
      <c r="A56" s="125"/>
      <c r="B56" s="15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76"/>
      <c r="Q56" s="76"/>
      <c r="R56" s="76"/>
      <c r="S56" s="76"/>
      <c r="T56" s="71"/>
      <c r="U56" s="1"/>
      <c r="X56" s="44"/>
      <c r="Y56" s="44"/>
      <c r="Z56" s="1"/>
      <c r="AA56" s="16"/>
      <c r="AB56" s="3"/>
      <c r="AC56" s="3"/>
      <c r="AD56" s="244"/>
      <c r="AE56" s="171"/>
      <c r="AF56" s="171"/>
      <c r="AG56" s="171"/>
      <c r="AH56" s="171"/>
      <c r="AI56" s="171"/>
      <c r="AJ56" s="171"/>
      <c r="AK56" s="171"/>
      <c r="AL56" s="171"/>
      <c r="AM56" s="171"/>
      <c r="AN56" s="171"/>
      <c r="AO56" s="171"/>
      <c r="AP56" s="171"/>
      <c r="AQ56" s="171"/>
      <c r="AR56" s="171"/>
      <c r="AS56" s="171"/>
      <c r="AT56" s="171"/>
      <c r="AU56" s="171"/>
      <c r="AV56" s="171"/>
      <c r="AW56" s="171"/>
      <c r="AX56" s="171"/>
      <c r="AY56" s="171"/>
      <c r="AZ56" s="171"/>
      <c r="BA56" s="171"/>
      <c r="BB56" s="171"/>
      <c r="BC56" s="172"/>
      <c r="BD56" s="185"/>
    </row>
    <row r="57" spans="1:63" s="29" customFormat="1" ht="14.25" customHeight="1" x14ac:dyDescent="0.35">
      <c r="A57" s="125"/>
      <c r="B57" s="15"/>
      <c r="C57" s="209" t="s">
        <v>67</v>
      </c>
      <c r="D57" s="209"/>
      <c r="E57" s="209"/>
      <c r="F57" s="209"/>
      <c r="G57" s="209"/>
      <c r="H57" s="209"/>
      <c r="I57" s="209"/>
      <c r="J57" s="209"/>
      <c r="K57" s="209"/>
      <c r="L57" s="245" t="s">
        <v>63</v>
      </c>
      <c r="M57" s="245"/>
      <c r="N57" s="245"/>
      <c r="O57" s="245"/>
      <c r="P57" s="247" t="s">
        <v>148</v>
      </c>
      <c r="Q57" s="248"/>
      <c r="R57" s="248"/>
      <c r="S57" s="249"/>
      <c r="T57" s="1"/>
      <c r="U57" s="1"/>
      <c r="X57" s="44"/>
      <c r="Y57" s="44"/>
      <c r="Z57" s="1"/>
      <c r="AA57" s="16"/>
      <c r="AB57" s="3"/>
      <c r="AC57" s="3"/>
      <c r="AD57" s="72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66"/>
      <c r="BD57" s="185"/>
    </row>
    <row r="58" spans="1:63" s="29" customFormat="1" ht="14.25" customHeight="1" x14ac:dyDescent="0.35">
      <c r="A58" s="125"/>
      <c r="B58" s="15"/>
      <c r="C58" s="65"/>
      <c r="D58" s="65"/>
      <c r="E58" s="65"/>
      <c r="F58" s="65"/>
      <c r="G58" s="65"/>
      <c r="H58" s="65"/>
      <c r="I58" s="65"/>
      <c r="J58" s="65"/>
      <c r="K58" s="65"/>
      <c r="L58" s="22"/>
      <c r="M58" s="22"/>
      <c r="N58" s="22"/>
      <c r="O58" s="22"/>
      <c r="P58" s="44"/>
      <c r="Q58" s="44"/>
      <c r="R58" s="44"/>
      <c r="S58" s="44"/>
      <c r="T58" s="1"/>
      <c r="U58" s="1"/>
      <c r="X58" s="44"/>
      <c r="Y58" s="44"/>
      <c r="Z58" s="1"/>
      <c r="AA58" s="16"/>
      <c r="AB58" s="3"/>
      <c r="AC58" s="3"/>
      <c r="AD58" s="170"/>
      <c r="AE58" s="171"/>
      <c r="AF58" s="171"/>
      <c r="AG58" s="171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1"/>
      <c r="AW58" s="171"/>
      <c r="AX58" s="171"/>
      <c r="AY58" s="171"/>
      <c r="AZ58" s="171"/>
      <c r="BA58" s="171"/>
      <c r="BB58" s="171"/>
      <c r="BC58" s="172"/>
      <c r="BD58" s="185"/>
    </row>
    <row r="59" spans="1:63" ht="15" customHeight="1" thickBot="1" x14ac:dyDescent="0.35">
      <c r="A59" s="125"/>
      <c r="B59" s="15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177"/>
      <c r="W59" s="177"/>
      <c r="X59" s="7"/>
      <c r="Y59" s="7"/>
      <c r="Z59" s="1"/>
      <c r="AA59" s="16"/>
      <c r="AB59" s="3"/>
      <c r="AC59" s="3"/>
      <c r="AD59" s="170"/>
      <c r="AE59" s="171"/>
      <c r="AF59" s="171"/>
      <c r="AG59" s="171"/>
      <c r="AH59" s="171"/>
      <c r="AI59" s="171"/>
      <c r="AJ59" s="171"/>
      <c r="AK59" s="171"/>
      <c r="AL59" s="171"/>
      <c r="AM59" s="171"/>
      <c r="AN59" s="171"/>
      <c r="AO59" s="171"/>
      <c r="AP59" s="171"/>
      <c r="AQ59" s="171"/>
      <c r="AR59" s="171"/>
      <c r="AS59" s="171"/>
      <c r="AT59" s="171"/>
      <c r="AU59" s="171"/>
      <c r="AV59" s="171"/>
      <c r="AW59" s="171"/>
      <c r="AX59" s="171"/>
      <c r="AY59" s="171"/>
      <c r="AZ59" s="171"/>
      <c r="BA59" s="171"/>
      <c r="BB59" s="171"/>
      <c r="BC59" s="172"/>
      <c r="BD59" s="185"/>
      <c r="BE59" s="1"/>
      <c r="BF59" s="1"/>
      <c r="BG59" s="1"/>
      <c r="BH59" s="1"/>
      <c r="BI59" s="1"/>
      <c r="BJ59" s="1"/>
      <c r="BK59" s="1"/>
    </row>
    <row r="60" spans="1:63" ht="15" customHeight="1" thickBot="1" x14ac:dyDescent="0.35">
      <c r="A60" s="125"/>
      <c r="B60" s="15"/>
      <c r="C60" s="144" t="s">
        <v>68</v>
      </c>
      <c r="D60" s="145"/>
      <c r="E60" s="145"/>
      <c r="F60" s="145"/>
      <c r="G60" s="145"/>
      <c r="H60" s="145"/>
      <c r="I60" s="145"/>
      <c r="J60" s="145"/>
      <c r="K60" s="145"/>
      <c r="L60" s="145"/>
      <c r="M60" s="146"/>
      <c r="N60" s="223" t="str">
        <f xml:space="preserve">
IFERROR(_xlfn.CONCAT("EAV",
_xlfn.XLOOKUP(IF(SELEÇÃO_MAT="AÇO CARBONO",6130,IF(SELEÇÃO_MAT="AÇO INOX 304",6131,"")),TAB_MODELO[DESCRIÇÃO],TAB_MODELO[CÓDIGO]),
_xlfn.XLOOKUP(SELEÇÃO_LARG_BOCAL,TAB_BOCAL[DESCRIÇÃO],TAB_BOCAL[CÓDIGO]),
_xlfn.XLOOKUP(SELEÇÃO_DUTO,TAB_DUTO[DESCRIÇÃO],TAB_DUTO[CÓDIGO]),
_xlfn.XLOOKUP(SELEÇÃO_COLETOR,TAB_COLETOR[DESCRIÇÃO],TAB_COLETOR[CÓDIGO]),
_xlfn.XLOOKUP(SELEÇÃO_FIELDBUS,TAB_FIELDBUS[DESCRIÇÃO],TAB_FIELDBUS[CÓDIGO]),
_xlfn.XLOOKUP(SELEÇÃO_AREA,TAB_AREA[DESCRIÇÃO],TAB_AREA[CÓDIGO])),"")</f>
        <v/>
      </c>
      <c r="O60" s="223"/>
      <c r="P60" s="223"/>
      <c r="Q60" s="223"/>
      <c r="R60" s="223"/>
      <c r="S60" s="224"/>
      <c r="X60" s="8"/>
      <c r="Y60" s="8"/>
      <c r="Z60" s="1"/>
      <c r="AA60" s="16"/>
      <c r="AB60" s="3"/>
      <c r="AC60" s="3"/>
      <c r="AD60" s="167"/>
      <c r="AE60" s="168"/>
      <c r="AF60" s="168"/>
      <c r="AG60" s="168"/>
      <c r="AH60" s="168"/>
      <c r="AI60" s="168"/>
      <c r="AJ60" s="168"/>
      <c r="AK60" s="168"/>
      <c r="AL60" s="168"/>
      <c r="AM60" s="168"/>
      <c r="AN60" s="168"/>
      <c r="AO60" s="168"/>
      <c r="AP60" s="168"/>
      <c r="AQ60" s="16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9"/>
      <c r="BD60" s="185"/>
      <c r="BE60" s="1"/>
      <c r="BF60" s="1"/>
      <c r="BG60" s="1"/>
      <c r="BH60" s="1"/>
      <c r="BI60" s="1"/>
      <c r="BJ60" s="1"/>
      <c r="BK60" s="1"/>
    </row>
    <row r="61" spans="1:63" ht="15" customHeight="1" thickBot="1" x14ac:dyDescent="0.35">
      <c r="A61" s="125"/>
      <c r="B61" s="15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X61" s="8"/>
      <c r="Y61" s="8"/>
      <c r="Z61" s="1"/>
      <c r="AA61" s="16"/>
      <c r="AB61" s="3"/>
      <c r="AC61" s="3"/>
      <c r="AD61" s="225" t="s">
        <v>69</v>
      </c>
      <c r="AE61" s="226"/>
      <c r="AF61" s="226"/>
      <c r="AG61" s="226"/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226"/>
      <c r="AT61" s="226"/>
      <c r="AU61" s="226"/>
      <c r="AV61" s="226"/>
      <c r="AW61" s="226"/>
      <c r="AX61" s="226"/>
      <c r="AY61" s="226"/>
      <c r="AZ61" s="226"/>
      <c r="BA61" s="226"/>
      <c r="BB61" s="226"/>
      <c r="BC61" s="227"/>
      <c r="BD61" s="185"/>
      <c r="BE61" s="1"/>
      <c r="BF61" s="1"/>
      <c r="BG61" s="1"/>
      <c r="BH61" s="1"/>
      <c r="BI61" s="1"/>
      <c r="BJ61" s="1"/>
      <c r="BK61" s="1"/>
    </row>
    <row r="62" spans="1:63" ht="15" customHeight="1" thickBot="1" x14ac:dyDescent="0.35">
      <c r="A62" s="125"/>
      <c r="B62" s="200" t="s">
        <v>70</v>
      </c>
      <c r="C62" s="201"/>
      <c r="D62" s="202"/>
      <c r="E62" s="135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7"/>
      <c r="AB62" s="3"/>
      <c r="AC62" s="3"/>
      <c r="AD62" s="228"/>
      <c r="AE62" s="229"/>
      <c r="AF62" s="229"/>
      <c r="AG62" s="229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29"/>
      <c r="AT62" s="229"/>
      <c r="AU62" s="229"/>
      <c r="AV62" s="229"/>
      <c r="AW62" s="229"/>
      <c r="AX62" s="229"/>
      <c r="AY62" s="229"/>
      <c r="AZ62" s="229"/>
      <c r="BA62" s="229"/>
      <c r="BB62" s="229"/>
      <c r="BC62" s="230"/>
      <c r="BD62" s="185"/>
      <c r="BE62" s="1"/>
      <c r="BF62" s="1"/>
      <c r="BG62" s="1"/>
      <c r="BH62" s="1"/>
      <c r="BI62" s="1"/>
      <c r="BJ62" s="1"/>
      <c r="BK62" s="1"/>
    </row>
    <row r="63" spans="1:63" ht="15" customHeight="1" x14ac:dyDescent="0.3">
      <c r="A63" s="125"/>
      <c r="B63" s="203"/>
      <c r="C63" s="204"/>
      <c r="D63" s="205"/>
      <c r="E63" s="138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40"/>
      <c r="AB63" s="3"/>
      <c r="AC63" s="3"/>
      <c r="AD63" s="244"/>
      <c r="AE63" s="171"/>
      <c r="AF63" s="171"/>
      <c r="AG63" s="171"/>
      <c r="AH63" s="171"/>
      <c r="AI63" s="171"/>
      <c r="AJ63" s="171"/>
      <c r="AK63" s="171"/>
      <c r="AL63" s="171"/>
      <c r="AM63" s="171"/>
      <c r="AN63" s="171"/>
      <c r="AO63" s="171"/>
      <c r="AP63" s="171"/>
      <c r="AQ63" s="171"/>
      <c r="AR63" s="171"/>
      <c r="AS63" s="171"/>
      <c r="AT63" s="171"/>
      <c r="AU63" s="171"/>
      <c r="AV63" s="171"/>
      <c r="AW63" s="171"/>
      <c r="AX63" s="171"/>
      <c r="AY63" s="171"/>
      <c r="AZ63" s="171"/>
      <c r="BA63" s="171"/>
      <c r="BB63" s="171"/>
      <c r="BC63" s="172"/>
      <c r="BD63" s="185"/>
      <c r="BE63" s="1"/>
      <c r="BF63" s="1"/>
      <c r="BG63" s="1"/>
      <c r="BH63" s="1"/>
      <c r="BI63" s="1"/>
      <c r="BJ63" s="1"/>
      <c r="BK63" s="1"/>
    </row>
    <row r="64" spans="1:63" ht="15" customHeight="1" x14ac:dyDescent="0.3">
      <c r="A64" s="125"/>
      <c r="B64" s="203"/>
      <c r="C64" s="204"/>
      <c r="D64" s="205"/>
      <c r="E64" s="138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9"/>
      <c r="Y64" s="139"/>
      <c r="Z64" s="139"/>
      <c r="AA64" s="140"/>
      <c r="AB64" s="3"/>
      <c r="AC64" s="3"/>
      <c r="AD64" s="170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171"/>
      <c r="AV64" s="171"/>
      <c r="AW64" s="171"/>
      <c r="AX64" s="171"/>
      <c r="AY64" s="171"/>
      <c r="AZ64" s="171"/>
      <c r="BA64" s="171"/>
      <c r="BB64" s="171"/>
      <c r="BC64" s="172"/>
      <c r="BD64" s="185"/>
      <c r="BE64" s="1"/>
      <c r="BF64" s="1"/>
      <c r="BG64" s="1"/>
      <c r="BH64" s="1"/>
      <c r="BI64" s="1"/>
      <c r="BJ64" s="1"/>
      <c r="BK64" s="1"/>
    </row>
    <row r="65" spans="1:63" ht="15" customHeight="1" x14ac:dyDescent="0.3">
      <c r="A65" s="125"/>
      <c r="B65" s="203"/>
      <c r="C65" s="204"/>
      <c r="D65" s="205"/>
      <c r="E65" s="138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40"/>
      <c r="AB65" s="3"/>
      <c r="AC65" s="3"/>
      <c r="AD65" s="170"/>
      <c r="AE65" s="171"/>
      <c r="AF65" s="171"/>
      <c r="AG65" s="171"/>
      <c r="AH65" s="171"/>
      <c r="AI65" s="171"/>
      <c r="AJ65" s="171"/>
      <c r="AK65" s="171"/>
      <c r="AL65" s="171"/>
      <c r="AM65" s="171"/>
      <c r="AN65" s="171"/>
      <c r="AO65" s="171"/>
      <c r="AP65" s="171"/>
      <c r="AQ65" s="171"/>
      <c r="AR65" s="171"/>
      <c r="AS65" s="171"/>
      <c r="AT65" s="171"/>
      <c r="AU65" s="171"/>
      <c r="AV65" s="171"/>
      <c r="AW65" s="171"/>
      <c r="AX65" s="171"/>
      <c r="AY65" s="171"/>
      <c r="AZ65" s="171"/>
      <c r="BA65" s="171"/>
      <c r="BB65" s="171"/>
      <c r="BC65" s="172"/>
      <c r="BD65" s="185"/>
      <c r="BE65" s="1"/>
      <c r="BF65" s="1"/>
      <c r="BG65" s="1"/>
      <c r="BH65" s="1"/>
      <c r="BI65" s="1"/>
      <c r="BJ65" s="1"/>
      <c r="BK65" s="1"/>
    </row>
    <row r="66" spans="1:63" ht="14.25" customHeight="1" x14ac:dyDescent="0.3">
      <c r="A66" s="125"/>
      <c r="B66" s="203"/>
      <c r="C66" s="204"/>
      <c r="D66" s="205"/>
      <c r="E66" s="138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40"/>
      <c r="AB66" s="3"/>
      <c r="AC66" s="3"/>
      <c r="AD66" s="170"/>
      <c r="AE66" s="171"/>
      <c r="AF66" s="171"/>
      <c r="AG66" s="171"/>
      <c r="AH66" s="171"/>
      <c r="AI66" s="171"/>
      <c r="AJ66" s="171"/>
      <c r="AK66" s="171"/>
      <c r="AL66" s="171"/>
      <c r="AM66" s="171"/>
      <c r="AN66" s="171"/>
      <c r="AO66" s="171"/>
      <c r="AP66" s="171"/>
      <c r="AQ66" s="171"/>
      <c r="AR66" s="171"/>
      <c r="AS66" s="171"/>
      <c r="AT66" s="171"/>
      <c r="AU66" s="171"/>
      <c r="AV66" s="171"/>
      <c r="AW66" s="171"/>
      <c r="AX66" s="171"/>
      <c r="AY66" s="171"/>
      <c r="AZ66" s="171"/>
      <c r="BA66" s="171"/>
      <c r="BB66" s="171"/>
      <c r="BC66" s="172"/>
      <c r="BD66" s="185"/>
      <c r="BE66" s="1"/>
      <c r="BF66" s="1"/>
      <c r="BG66" s="1"/>
      <c r="BH66" s="1"/>
      <c r="BI66" s="1"/>
      <c r="BJ66" s="1"/>
      <c r="BK66" s="1"/>
    </row>
    <row r="67" spans="1:63" ht="14.25" customHeight="1" x14ac:dyDescent="0.3">
      <c r="A67" s="125"/>
      <c r="B67" s="203"/>
      <c r="C67" s="204"/>
      <c r="D67" s="205"/>
      <c r="E67" s="138"/>
      <c r="F67" s="139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40"/>
      <c r="AB67" s="3"/>
      <c r="AC67" s="3"/>
      <c r="AD67" s="170"/>
      <c r="AE67" s="171"/>
      <c r="AF67" s="171"/>
      <c r="AG67" s="171"/>
      <c r="AH67" s="171"/>
      <c r="AI67" s="171"/>
      <c r="AJ67" s="171"/>
      <c r="AK67" s="171"/>
      <c r="AL67" s="171"/>
      <c r="AM67" s="171"/>
      <c r="AN67" s="171"/>
      <c r="AO67" s="171"/>
      <c r="AP67" s="171"/>
      <c r="AQ67" s="171"/>
      <c r="AR67" s="171"/>
      <c r="AS67" s="171"/>
      <c r="AT67" s="171"/>
      <c r="AU67" s="171"/>
      <c r="AV67" s="171"/>
      <c r="AW67" s="171"/>
      <c r="AX67" s="171"/>
      <c r="AY67" s="171"/>
      <c r="AZ67" s="171"/>
      <c r="BA67" s="171"/>
      <c r="BB67" s="171"/>
      <c r="BC67" s="172"/>
      <c r="BD67" s="185"/>
      <c r="BE67" s="1"/>
      <c r="BF67" s="1"/>
      <c r="BG67" s="1"/>
      <c r="BH67" s="1"/>
      <c r="BI67" s="1"/>
      <c r="BJ67" s="1"/>
      <c r="BK67" s="1"/>
    </row>
    <row r="68" spans="1:63" ht="15" customHeight="1" x14ac:dyDescent="0.3">
      <c r="A68" s="125"/>
      <c r="B68" s="203"/>
      <c r="C68" s="204"/>
      <c r="D68" s="205"/>
      <c r="E68" s="138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40"/>
      <c r="AB68" s="3"/>
      <c r="AC68" s="3"/>
      <c r="AD68" s="170"/>
      <c r="AE68" s="171"/>
      <c r="AF68" s="171"/>
      <c r="AG68" s="171"/>
      <c r="AH68" s="171"/>
      <c r="AI68" s="171"/>
      <c r="AJ68" s="171"/>
      <c r="AK68" s="171"/>
      <c r="AL68" s="171"/>
      <c r="AM68" s="171"/>
      <c r="AN68" s="171"/>
      <c r="AO68" s="171"/>
      <c r="AP68" s="171"/>
      <c r="AQ68" s="171"/>
      <c r="AR68" s="171"/>
      <c r="AS68" s="171"/>
      <c r="AT68" s="171"/>
      <c r="AU68" s="171"/>
      <c r="AV68" s="171"/>
      <c r="AW68" s="171"/>
      <c r="AX68" s="171"/>
      <c r="AY68" s="171"/>
      <c r="AZ68" s="171"/>
      <c r="BA68" s="171"/>
      <c r="BB68" s="171"/>
      <c r="BC68" s="172"/>
      <c r="BD68" s="185"/>
      <c r="BE68" s="1"/>
      <c r="BF68" s="1"/>
      <c r="BG68" s="1"/>
      <c r="BH68" s="1"/>
      <c r="BI68" s="1"/>
      <c r="BJ68" s="1"/>
      <c r="BK68" s="1"/>
    </row>
    <row r="69" spans="1:63" ht="15" customHeight="1" x14ac:dyDescent="0.3">
      <c r="A69" s="125"/>
      <c r="B69" s="203"/>
      <c r="C69" s="204"/>
      <c r="D69" s="205"/>
      <c r="E69" s="138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40"/>
      <c r="AB69" s="3"/>
      <c r="AC69" s="3"/>
      <c r="AD69" s="170"/>
      <c r="AE69" s="171"/>
      <c r="AF69" s="171"/>
      <c r="AG69" s="171"/>
      <c r="AH69" s="171"/>
      <c r="AI69" s="171"/>
      <c r="AJ69" s="171"/>
      <c r="AK69" s="171"/>
      <c r="AL69" s="171"/>
      <c r="AM69" s="171"/>
      <c r="AN69" s="171"/>
      <c r="AO69" s="171"/>
      <c r="AP69" s="171"/>
      <c r="AQ69" s="171"/>
      <c r="AR69" s="171"/>
      <c r="AS69" s="171"/>
      <c r="AT69" s="171"/>
      <c r="AU69" s="171"/>
      <c r="AV69" s="171"/>
      <c r="AW69" s="171"/>
      <c r="AX69" s="171"/>
      <c r="AY69" s="171"/>
      <c r="AZ69" s="171"/>
      <c r="BA69" s="171"/>
      <c r="BB69" s="171"/>
      <c r="BC69" s="172"/>
      <c r="BD69" s="185"/>
      <c r="BE69" s="1"/>
      <c r="BF69" s="1"/>
      <c r="BG69" s="1"/>
      <c r="BH69" s="1"/>
      <c r="BI69" s="1"/>
      <c r="BJ69" s="1"/>
      <c r="BK69" s="1"/>
    </row>
    <row r="70" spans="1:63" ht="15" customHeight="1" x14ac:dyDescent="0.3">
      <c r="A70" s="125"/>
      <c r="B70" s="203"/>
      <c r="C70" s="204"/>
      <c r="D70" s="205"/>
      <c r="E70" s="138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40"/>
      <c r="AB70" s="3"/>
      <c r="AC70" s="3"/>
      <c r="AD70" s="170"/>
      <c r="AE70" s="171"/>
      <c r="AF70" s="171"/>
      <c r="AG70" s="171"/>
      <c r="AH70" s="171"/>
      <c r="AI70" s="171"/>
      <c r="AJ70" s="171"/>
      <c r="AK70" s="171"/>
      <c r="AL70" s="171"/>
      <c r="AM70" s="171"/>
      <c r="AN70" s="171"/>
      <c r="AO70" s="171"/>
      <c r="AP70" s="171"/>
      <c r="AQ70" s="171"/>
      <c r="AR70" s="171"/>
      <c r="AS70" s="171"/>
      <c r="AT70" s="171"/>
      <c r="AU70" s="171"/>
      <c r="AV70" s="171"/>
      <c r="AW70" s="171"/>
      <c r="AX70" s="171"/>
      <c r="AY70" s="171"/>
      <c r="AZ70" s="171"/>
      <c r="BA70" s="171"/>
      <c r="BB70" s="171"/>
      <c r="BC70" s="172"/>
      <c r="BD70" s="185"/>
      <c r="BE70" s="1"/>
      <c r="BF70" s="1"/>
      <c r="BG70" s="1"/>
      <c r="BH70" s="1"/>
      <c r="BI70" s="1"/>
      <c r="BJ70" s="1"/>
      <c r="BK70" s="1"/>
    </row>
    <row r="71" spans="1:63" s="56" customFormat="1" ht="15" customHeight="1" thickBot="1" x14ac:dyDescent="0.35">
      <c r="A71" s="125"/>
      <c r="B71" s="203"/>
      <c r="C71" s="204"/>
      <c r="D71" s="205"/>
      <c r="E71" s="138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40"/>
      <c r="AB71" s="59"/>
      <c r="AC71" s="59"/>
      <c r="AD71" s="167"/>
      <c r="AE71" s="168"/>
      <c r="AF71" s="168"/>
      <c r="AG71" s="168"/>
      <c r="AH71" s="168"/>
      <c r="AI71" s="168"/>
      <c r="AJ71" s="168"/>
      <c r="AK71" s="168"/>
      <c r="AL71" s="168"/>
      <c r="AM71" s="168"/>
      <c r="AN71" s="168"/>
      <c r="AO71" s="168"/>
      <c r="AP71" s="168"/>
      <c r="AQ71" s="16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9"/>
      <c r="BD71" s="185"/>
      <c r="BE71" s="22"/>
      <c r="BF71" s="22"/>
      <c r="BG71" s="22"/>
      <c r="BH71" s="22"/>
      <c r="BI71" s="22"/>
    </row>
    <row r="72" spans="1:63" ht="15" customHeight="1" x14ac:dyDescent="0.3">
      <c r="A72" s="125"/>
      <c r="B72" s="203"/>
      <c r="C72" s="204"/>
      <c r="D72" s="205"/>
      <c r="E72" s="138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40"/>
      <c r="AB72" s="3"/>
      <c r="AC72" s="3"/>
      <c r="AD72" s="216" t="s">
        <v>71</v>
      </c>
      <c r="AE72" s="217"/>
      <c r="AF72" s="217"/>
      <c r="AG72" s="217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7"/>
      <c r="BD72" s="185"/>
    </row>
    <row r="73" spans="1:63" ht="16.5" customHeight="1" x14ac:dyDescent="0.3">
      <c r="A73" s="125"/>
      <c r="B73" s="203"/>
      <c r="C73" s="204"/>
      <c r="D73" s="205"/>
      <c r="E73" s="138"/>
      <c r="F73" s="139"/>
      <c r="G73" s="139"/>
      <c r="H73" s="139"/>
      <c r="I73" s="139"/>
      <c r="J73" s="139"/>
      <c r="K73" s="139"/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40"/>
      <c r="AB73" s="3"/>
      <c r="AC73" s="3"/>
      <c r="AD73" s="218"/>
      <c r="AE73" s="219"/>
      <c r="AF73" s="219"/>
      <c r="AG73" s="219"/>
      <c r="AH73" s="215" t="s">
        <v>72</v>
      </c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  <c r="AT73" s="215"/>
      <c r="AU73" s="215"/>
      <c r="AV73" s="215"/>
      <c r="AW73" s="215"/>
      <c r="AX73" s="215"/>
      <c r="AY73" s="215"/>
      <c r="AZ73" s="215"/>
      <c r="BA73" s="215"/>
      <c r="BB73" s="215"/>
      <c r="BC73" s="48"/>
      <c r="BD73" s="185"/>
    </row>
    <row r="74" spans="1:63" ht="16.5" customHeight="1" x14ac:dyDescent="0.3">
      <c r="A74" s="125"/>
      <c r="B74" s="203"/>
      <c r="C74" s="204"/>
      <c r="D74" s="205"/>
      <c r="E74" s="138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40"/>
      <c r="AB74" s="3"/>
      <c r="AC74" s="3"/>
      <c r="AD74" s="218"/>
      <c r="AE74" s="219"/>
      <c r="AF74" s="219"/>
      <c r="AG74" s="219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  <c r="AT74" s="215"/>
      <c r="AU74" s="215"/>
      <c r="AV74" s="215"/>
      <c r="AW74" s="215"/>
      <c r="AX74" s="215"/>
      <c r="AY74" s="215"/>
      <c r="AZ74" s="215"/>
      <c r="BA74" s="215"/>
      <c r="BB74" s="215"/>
      <c r="BC74" s="48"/>
      <c r="BD74" s="185"/>
    </row>
    <row r="75" spans="1:63" ht="16.5" customHeight="1" thickBot="1" x14ac:dyDescent="0.35">
      <c r="A75" s="125"/>
      <c r="B75" s="206"/>
      <c r="C75" s="207"/>
      <c r="D75" s="208"/>
      <c r="E75" s="141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2"/>
      <c r="W75" s="142"/>
      <c r="X75" s="142"/>
      <c r="Y75" s="142"/>
      <c r="Z75" s="142"/>
      <c r="AA75" s="143"/>
      <c r="AB75" s="3"/>
      <c r="AC75" s="3"/>
      <c r="AD75" s="220"/>
      <c r="AE75" s="221"/>
      <c r="AF75" s="221"/>
      <c r="AG75" s="221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50"/>
      <c r="BD75" s="185"/>
    </row>
    <row r="76" spans="1:63" ht="15" customHeight="1" x14ac:dyDescent="0.3">
      <c r="A76" s="125"/>
      <c r="AB76" s="3"/>
      <c r="AC76" s="3"/>
      <c r="BD76" s="185"/>
    </row>
    <row r="77" spans="1:63" ht="15" customHeight="1" x14ac:dyDescent="0.3">
      <c r="A77" s="125"/>
      <c r="B77" s="190" t="s">
        <v>73</v>
      </c>
      <c r="C77" s="190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190"/>
      <c r="V77" s="190"/>
      <c r="W77" s="190"/>
      <c r="X77" s="190"/>
      <c r="Y77" s="190"/>
      <c r="Z77" s="190"/>
      <c r="AA77" s="190"/>
      <c r="AB77" s="3"/>
      <c r="AC77" s="3"/>
      <c r="AD77" s="190" t="s">
        <v>73</v>
      </c>
      <c r="AE77" s="190"/>
      <c r="AF77" s="190"/>
      <c r="AG77" s="190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85"/>
    </row>
    <row r="78" spans="1:63" ht="15" customHeight="1" x14ac:dyDescent="0.3">
      <c r="A78" s="125"/>
      <c r="B78" s="190" t="s">
        <v>74</v>
      </c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0"/>
      <c r="V78" s="190"/>
      <c r="W78" s="190"/>
      <c r="X78" s="190"/>
      <c r="Y78" s="190"/>
      <c r="Z78" s="190"/>
      <c r="AA78" s="190"/>
      <c r="AB78" s="3"/>
      <c r="AC78" s="3"/>
      <c r="AD78" s="190" t="s">
        <v>74</v>
      </c>
      <c r="AE78" s="190"/>
      <c r="AF78" s="190"/>
      <c r="AG78" s="190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85"/>
    </row>
    <row r="79" spans="1:63" ht="15" customHeight="1" x14ac:dyDescent="0.3">
      <c r="A79" s="125"/>
      <c r="B79" s="189" t="s">
        <v>147</v>
      </c>
      <c r="C79" s="189"/>
      <c r="D79" s="189"/>
      <c r="E79" s="189"/>
      <c r="F79" s="189"/>
      <c r="G79" s="189"/>
      <c r="H79" s="189"/>
      <c r="I79" s="189"/>
      <c r="J79" s="189"/>
      <c r="K79" s="189"/>
      <c r="L79" s="189"/>
      <c r="M79" s="189"/>
      <c r="N79" s="189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189"/>
      <c r="Z79" s="189"/>
      <c r="AA79" s="189"/>
      <c r="AB79" s="3"/>
      <c r="AC79" s="3"/>
      <c r="AD79" s="189" t="str">
        <f>B79</f>
        <v>0004FD00</v>
      </c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  <c r="AO79" s="189"/>
      <c r="AP79" s="189"/>
      <c r="AQ79" s="189"/>
      <c r="AR79" s="189"/>
      <c r="AS79" s="189"/>
      <c r="AT79" s="189"/>
      <c r="AU79" s="189"/>
      <c r="AV79" s="189"/>
      <c r="AW79" s="189"/>
      <c r="AX79" s="189"/>
      <c r="AY79" s="189"/>
      <c r="AZ79" s="189"/>
      <c r="BA79" s="189"/>
      <c r="BB79" s="189"/>
      <c r="BC79" s="189"/>
      <c r="BD79" s="185"/>
    </row>
    <row r="80" spans="1:63" ht="15" hidden="1" customHeight="1" x14ac:dyDescent="0.3">
      <c r="A80" s="125"/>
      <c r="AB80" s="3"/>
      <c r="AC80" s="3"/>
      <c r="BD80" s="185"/>
    </row>
    <row r="81" spans="1:56" ht="15" hidden="1" customHeight="1" x14ac:dyDescent="0.3">
      <c r="A81" s="125"/>
      <c r="AB81" s="3"/>
      <c r="AC81" s="3"/>
      <c r="BD81" s="185"/>
    </row>
    <row r="82" spans="1:56" ht="15" hidden="1" customHeight="1" x14ac:dyDescent="0.3">
      <c r="A82" s="125"/>
      <c r="AB82" s="3"/>
      <c r="AC82" s="3"/>
      <c r="BD82" s="185"/>
    </row>
    <row r="83" spans="1:56" ht="15" hidden="1" customHeight="1" x14ac:dyDescent="0.3">
      <c r="A83" s="125"/>
      <c r="AA83" s="8"/>
      <c r="AB83" s="3"/>
      <c r="AC83" s="3"/>
      <c r="BD83" s="185"/>
    </row>
    <row r="84" spans="1:56" ht="15" hidden="1" customHeight="1" x14ac:dyDescent="0.3">
      <c r="A84" s="125"/>
      <c r="AB84" s="3"/>
      <c r="AC84" s="3"/>
      <c r="BD84" s="185"/>
    </row>
    <row r="85" spans="1:56" ht="15" hidden="1" customHeight="1" x14ac:dyDescent="0.3">
      <c r="A85" s="125"/>
      <c r="AB85" s="3"/>
      <c r="AC85" s="3"/>
      <c r="BD85" s="185"/>
    </row>
    <row r="86" spans="1:56" ht="15" hidden="1" customHeight="1" x14ac:dyDescent="0.3">
      <c r="A86" s="125"/>
      <c r="AB86" s="3"/>
      <c r="AC86" s="3"/>
      <c r="BD86" s="185"/>
    </row>
    <row r="87" spans="1:56" ht="15" hidden="1" customHeight="1" x14ac:dyDescent="0.6">
      <c r="A87" s="3"/>
      <c r="AB87" s="3"/>
      <c r="AC87" s="3"/>
      <c r="BD87" s="51"/>
    </row>
    <row r="88" spans="1:56" ht="14.25" hidden="1" customHeight="1" x14ac:dyDescent="0.6">
      <c r="A88" s="3"/>
      <c r="AB88" s="3"/>
      <c r="AC88" s="3"/>
      <c r="BD88" s="51"/>
    </row>
    <row r="89" spans="1:56" ht="14.25" hidden="1" customHeight="1" x14ac:dyDescent="0.6">
      <c r="A89" s="3"/>
      <c r="AB89" s="3"/>
      <c r="AC89" s="3"/>
      <c r="BD89" s="51"/>
    </row>
    <row r="90" spans="1:56" ht="14.25" hidden="1" customHeight="1" x14ac:dyDescent="0.6">
      <c r="A90" s="3"/>
      <c r="AB90" s="3"/>
      <c r="AC90" s="3"/>
      <c r="BD90" s="51"/>
    </row>
    <row r="91" spans="1:56" ht="14.25" hidden="1" customHeight="1" x14ac:dyDescent="0.6">
      <c r="A91" s="3"/>
      <c r="AB91" s="3"/>
      <c r="AC91" s="3"/>
      <c r="BD91" s="51"/>
    </row>
    <row r="92" spans="1:56" ht="14.25" hidden="1" customHeight="1" x14ac:dyDescent="0.6">
      <c r="AC92" s="3"/>
      <c r="BD92" s="51"/>
    </row>
    <row r="93" spans="1:56" ht="14.25" hidden="1" customHeight="1" x14ac:dyDescent="0.3"/>
    <row r="94" spans="1:56" ht="14.25" hidden="1" customHeight="1" x14ac:dyDescent="0.3"/>
    <row r="95" spans="1:56" ht="14.25" hidden="1" customHeight="1" x14ac:dyDescent="0.3"/>
    <row r="96" spans="1:56" ht="14.25" hidden="1" customHeight="1" x14ac:dyDescent="0.3"/>
    <row r="97" ht="14.25" hidden="1" customHeight="1" x14ac:dyDescent="0.3"/>
    <row r="98" ht="14.25" hidden="1" customHeight="1" x14ac:dyDescent="0.3"/>
    <row r="99" ht="14.25" hidden="1" customHeight="1" x14ac:dyDescent="0.3"/>
    <row r="100" ht="14.25" hidden="1" customHeight="1" x14ac:dyDescent="0.3"/>
    <row r="101" ht="14.25" hidden="1" customHeight="1" x14ac:dyDescent="0.3"/>
    <row r="102" ht="14.25" hidden="1" customHeight="1" x14ac:dyDescent="0.3"/>
    <row r="103" ht="14.25" hidden="1" customHeight="1" x14ac:dyDescent="0.3"/>
    <row r="104" ht="14.25" hidden="1" customHeight="1" x14ac:dyDescent="0.3"/>
    <row r="105" ht="14.25" hidden="1" customHeight="1" x14ac:dyDescent="0.3"/>
    <row r="106" ht="14.25" hidden="1" customHeight="1" x14ac:dyDescent="0.3"/>
    <row r="107" ht="14.25" hidden="1" customHeight="1" x14ac:dyDescent="0.3"/>
    <row r="108" ht="14.25" hidden="1" customHeight="1" x14ac:dyDescent="0.3"/>
    <row r="109" ht="14.25" hidden="1" customHeight="1" x14ac:dyDescent="0.3"/>
    <row r="110" ht="14.25" hidden="1" customHeight="1" x14ac:dyDescent="0.3"/>
    <row r="111" ht="14.25" hidden="1" customHeight="1" x14ac:dyDescent="0.3"/>
    <row r="112" ht="14.25" hidden="1" customHeight="1" x14ac:dyDescent="0.3"/>
    <row r="113" ht="14.25" hidden="1" customHeight="1" x14ac:dyDescent="0.3"/>
    <row r="114" ht="14.25" hidden="1" customHeight="1" x14ac:dyDescent="0.3"/>
    <row r="115" ht="14.25" hidden="1" customHeight="1" x14ac:dyDescent="0.3"/>
    <row r="116" ht="14.25" hidden="1" customHeight="1" x14ac:dyDescent="0.3"/>
    <row r="117" ht="14.25" hidden="1" customHeight="1" x14ac:dyDescent="0.3"/>
    <row r="118" ht="14.25" hidden="1" customHeight="1" x14ac:dyDescent="0.3"/>
    <row r="119" ht="14.25" hidden="1" customHeight="1" x14ac:dyDescent="0.3"/>
    <row r="120" ht="14.25" hidden="1" customHeight="1" x14ac:dyDescent="0.3"/>
    <row r="121" ht="14.25" hidden="1" customHeight="1" x14ac:dyDescent="0.3"/>
    <row r="122" ht="14.25" hidden="1" customHeight="1" x14ac:dyDescent="0.3"/>
    <row r="123" ht="14.25" hidden="1" customHeight="1" x14ac:dyDescent="0.3"/>
    <row r="124" ht="14.25" hidden="1" customHeight="1" x14ac:dyDescent="0.3"/>
    <row r="125" ht="14.25" hidden="1" customHeight="1" x14ac:dyDescent="0.3"/>
    <row r="126" ht="14.25" hidden="1" customHeight="1" x14ac:dyDescent="0.3"/>
    <row r="127" ht="14.25" hidden="1" customHeight="1" x14ac:dyDescent="0.3"/>
    <row r="128" ht="14.25" hidden="1" customHeight="1" x14ac:dyDescent="0.3"/>
    <row r="129" ht="14.25" hidden="1" customHeight="1" x14ac:dyDescent="0.3"/>
    <row r="130" ht="14.25" hidden="1" customHeight="1" x14ac:dyDescent="0.3"/>
    <row r="131" ht="14.25" hidden="1" customHeight="1" x14ac:dyDescent="0.3"/>
    <row r="132" ht="14.25" hidden="1" customHeight="1" x14ac:dyDescent="0.3"/>
  </sheetData>
  <sheetProtection algorithmName="SHA-512" hashValue="pNQR9uCY+KeKzoJj1Agb8OccV00YXZ7+9kdrW6YBrWnPwkV6+R43BJ9YdmBjCLiqo6jszD4y+kolKJmP9CWueg==" saltValue="36q76WWpD4TG7EadShNeEw==" spinCount="100000" sheet="1" objects="1" scenarios="1" selectLockedCells="1"/>
  <mergeCells count="164">
    <mergeCell ref="L57:O57"/>
    <mergeCell ref="L24:O24"/>
    <mergeCell ref="L29:O29"/>
    <mergeCell ref="L44:O44"/>
    <mergeCell ref="P44:S44"/>
    <mergeCell ref="P38:S38"/>
    <mergeCell ref="P57:S57"/>
    <mergeCell ref="AD60:BC60"/>
    <mergeCell ref="AD77:BC77"/>
    <mergeCell ref="C50:K50"/>
    <mergeCell ref="C54:K54"/>
    <mergeCell ref="C55:S55"/>
    <mergeCell ref="P37:S37"/>
    <mergeCell ref="L51:O51"/>
    <mergeCell ref="C41:K41"/>
    <mergeCell ref="L41:O41"/>
    <mergeCell ref="P41:S41"/>
    <mergeCell ref="C42:K42"/>
    <mergeCell ref="L42:O42"/>
    <mergeCell ref="C53:K53"/>
    <mergeCell ref="L53:O53"/>
    <mergeCell ref="P53:S53"/>
    <mergeCell ref="C46:K46"/>
    <mergeCell ref="P51:S51"/>
    <mergeCell ref="AD58:BC58"/>
    <mergeCell ref="L49:O49"/>
    <mergeCell ref="P43:S43"/>
    <mergeCell ref="AD63:BC63"/>
    <mergeCell ref="P52:S52"/>
    <mergeCell ref="AD56:BC56"/>
    <mergeCell ref="AD64:BC64"/>
    <mergeCell ref="L50:O50"/>
    <mergeCell ref="C28:K28"/>
    <mergeCell ref="C45:K45"/>
    <mergeCell ref="L45:O45"/>
    <mergeCell ref="P45:S45"/>
    <mergeCell ref="L35:O35"/>
    <mergeCell ref="C29:K29"/>
    <mergeCell ref="C30:K30"/>
    <mergeCell ref="P36:S36"/>
    <mergeCell ref="L37:O37"/>
    <mergeCell ref="C35:K35"/>
    <mergeCell ref="C32:K32"/>
    <mergeCell ref="L32:O32"/>
    <mergeCell ref="AD79:BC79"/>
    <mergeCell ref="C24:K24"/>
    <mergeCell ref="C25:K25"/>
    <mergeCell ref="C26:K26"/>
    <mergeCell ref="C27:K27"/>
    <mergeCell ref="P24:S24"/>
    <mergeCell ref="P25:S25"/>
    <mergeCell ref="P26:S26"/>
    <mergeCell ref="P27:S27"/>
    <mergeCell ref="AD78:BC78"/>
    <mergeCell ref="L54:O54"/>
    <mergeCell ref="P54:S54"/>
    <mergeCell ref="L30:O30"/>
    <mergeCell ref="AD70:BC70"/>
    <mergeCell ref="AH73:BB74"/>
    <mergeCell ref="AD67:BC67"/>
    <mergeCell ref="AD59:BC59"/>
    <mergeCell ref="AD72:AG75"/>
    <mergeCell ref="AD69:BC69"/>
    <mergeCell ref="P49:S49"/>
    <mergeCell ref="N60:S60"/>
    <mergeCell ref="AD61:BC62"/>
    <mergeCell ref="L38:O38"/>
    <mergeCell ref="L52:O52"/>
    <mergeCell ref="BD6:BD86"/>
    <mergeCell ref="AA22:AA27"/>
    <mergeCell ref="AA11:AA21"/>
    <mergeCell ref="C21:Z21"/>
    <mergeCell ref="B79:AA79"/>
    <mergeCell ref="B78:AA78"/>
    <mergeCell ref="L28:O28"/>
    <mergeCell ref="L31:O31"/>
    <mergeCell ref="L34:O34"/>
    <mergeCell ref="C31:K31"/>
    <mergeCell ref="L27:O27"/>
    <mergeCell ref="T25:Z31"/>
    <mergeCell ref="L25:O25"/>
    <mergeCell ref="P29:S29"/>
    <mergeCell ref="C19:D19"/>
    <mergeCell ref="P23:S23"/>
    <mergeCell ref="C18:D18"/>
    <mergeCell ref="C51:K51"/>
    <mergeCell ref="C52:K52"/>
    <mergeCell ref="AD68:BC68"/>
    <mergeCell ref="B77:AA77"/>
    <mergeCell ref="AD66:BC66"/>
    <mergeCell ref="B62:D75"/>
    <mergeCell ref="C57:K57"/>
    <mergeCell ref="B11:B21"/>
    <mergeCell ref="B22:B27"/>
    <mergeCell ref="AD8:BC9"/>
    <mergeCell ref="AG7:BB7"/>
    <mergeCell ref="AD71:BC71"/>
    <mergeCell ref="AD65:BC65"/>
    <mergeCell ref="L46:O46"/>
    <mergeCell ref="P46:S46"/>
    <mergeCell ref="O14:P14"/>
    <mergeCell ref="Q14:Z14"/>
    <mergeCell ref="O17:P17"/>
    <mergeCell ref="Y16:Z16"/>
    <mergeCell ref="BC1:BC7"/>
    <mergeCell ref="V59:W59"/>
    <mergeCell ref="E7:Z7"/>
    <mergeCell ref="P28:S28"/>
    <mergeCell ref="P31:S31"/>
    <mergeCell ref="P34:S34"/>
    <mergeCell ref="P32:S32"/>
    <mergeCell ref="C33:K33"/>
    <mergeCell ref="L33:O33"/>
    <mergeCell ref="P33:S33"/>
    <mergeCell ref="P35:S35"/>
    <mergeCell ref="C17:D17"/>
    <mergeCell ref="E13:Z13"/>
    <mergeCell ref="E18:Z18"/>
    <mergeCell ref="C12:Z12"/>
    <mergeCell ref="C38:K38"/>
    <mergeCell ref="E62:AA75"/>
    <mergeCell ref="C60:M60"/>
    <mergeCell ref="C36:K36"/>
    <mergeCell ref="P42:S42"/>
    <mergeCell ref="C43:K43"/>
    <mergeCell ref="C44:K44"/>
    <mergeCell ref="L36:O36"/>
    <mergeCell ref="L23:O23"/>
    <mergeCell ref="Q17:W17"/>
    <mergeCell ref="C23:K23"/>
    <mergeCell ref="Q20:T20"/>
    <mergeCell ref="W20:Z20"/>
    <mergeCell ref="U20:V20"/>
    <mergeCell ref="O20:P20"/>
    <mergeCell ref="P30:S30"/>
    <mergeCell ref="C49:K49"/>
    <mergeCell ref="L26:O26"/>
    <mergeCell ref="Y17:Z17"/>
    <mergeCell ref="C34:K34"/>
    <mergeCell ref="P50:S50"/>
    <mergeCell ref="B2:AA5"/>
    <mergeCell ref="G9:N9"/>
    <mergeCell ref="T9:U9"/>
    <mergeCell ref="V9:Z9"/>
    <mergeCell ref="C9:F9"/>
    <mergeCell ref="A1:A86"/>
    <mergeCell ref="Q15:Z15"/>
    <mergeCell ref="O15:P15"/>
    <mergeCell ref="C13:D13"/>
    <mergeCell ref="Q19:Z19"/>
    <mergeCell ref="E14:N14"/>
    <mergeCell ref="E20:N20"/>
    <mergeCell ref="E19:N19"/>
    <mergeCell ref="C15:D15"/>
    <mergeCell ref="C16:D16"/>
    <mergeCell ref="Q9:S9"/>
    <mergeCell ref="O19:P19"/>
    <mergeCell ref="O9:P9"/>
    <mergeCell ref="E17:N17"/>
    <mergeCell ref="C14:D14"/>
    <mergeCell ref="E16:W16"/>
    <mergeCell ref="L43:O43"/>
    <mergeCell ref="E15:N15"/>
    <mergeCell ref="C20:D20"/>
  </mergeCells>
  <dataValidations count="13">
    <dataValidation type="list" allowBlank="1" showInputMessage="1" showErrorMessage="1" sqref="L51:S51" xr:uid="{307A59F2-725F-4734-9969-12ECFB1121D5}">
      <formula1>LISTA_BOCAL</formula1>
    </dataValidation>
    <dataValidation type="list" allowBlank="1" showInputMessage="1" showErrorMessage="1" sqref="P58" xr:uid="{B628A2B0-96A9-4A68-AC26-310CF58AB551}">
      <formula1>LISTA_AREA_DESC</formula1>
    </dataValidation>
    <dataValidation type="list" allowBlank="1" showInputMessage="1" showErrorMessage="1" sqref="L54:S54" xr:uid="{A2CEB0CC-388A-4806-B8A9-27B7E835D89D}">
      <formula1>LISTA_FIELDBUS</formula1>
    </dataValidation>
    <dataValidation type="list" allowBlank="1" showInputMessage="1" showErrorMessage="1" sqref="L50:S50" xr:uid="{E8B91577-11EF-4DD2-A7E1-39FBCA400947}">
      <formula1>LISTA_MAT_EST</formula1>
    </dataValidation>
    <dataValidation type="list" allowBlank="1" showInputMessage="1" showErrorMessage="1" sqref="L57:S57" xr:uid="{09CF3971-3909-4E5C-98B3-0B1D33925D44}">
      <formula1>LISTA_LAUDO_DESC</formula1>
    </dataValidation>
    <dataValidation type="list" allowBlank="1" showInputMessage="1" showErrorMessage="1" sqref="P57:S57" xr:uid="{8A064E38-5934-4CCB-ADCD-0273E093227C}">
      <formula1>LISTA_CABO_DESC</formula1>
    </dataValidation>
    <dataValidation type="list" allowBlank="1" showInputMessage="1" showErrorMessage="1" sqref="P57:S57" xr:uid="{011F99DC-6456-4F79-B0DF-B7516E788F05}">
      <formula1>LISTA_CAPAC_DESC</formula1>
    </dataValidation>
    <dataValidation type="list" allowBlank="1" showInputMessage="1" showErrorMessage="1" sqref="L53:S53" xr:uid="{D828F5F2-D124-48DE-BD47-3D21D660AF28}">
      <formula1>LISTA_COLETOR</formula1>
    </dataValidation>
    <dataValidation type="list" allowBlank="1" showInputMessage="1" showErrorMessage="1" sqref="L35:S35" xr:uid="{034610AE-E61E-4D44-B154-FDDCEF9D5671}">
      <formula1>LISTA_FLUIDEZ</formula1>
    </dataValidation>
    <dataValidation type="list" allowBlank="1" showInputMessage="1" showErrorMessage="1" sqref="L36:S36" xr:uid="{C75FFD99-4A83-488E-8F51-581499E0B861}">
      <formula1>LISTA_PROD_CORR</formula1>
    </dataValidation>
    <dataValidation type="list" allowBlank="1" showInputMessage="1" showErrorMessage="1" sqref="L37:S37" xr:uid="{7090CFC0-D2A5-4249-AB8F-D5A721662B92}">
      <formula1>LISTA_PROD_ABRA</formula1>
    </dataValidation>
    <dataValidation type="list" allowBlank="1" showInputMessage="1" showErrorMessage="1" sqref="L52:S52" xr:uid="{DBD63E76-444A-4FF9-B654-3E0B6D45019B}">
      <formula1>LISTA_DUTO</formula1>
    </dataValidation>
    <dataValidation type="list" allowBlank="1" showInputMessage="1" showErrorMessage="1" sqref="L38:S38" xr:uid="{10FCAB60-11BD-4CE8-8BA9-870CAA179436}">
      <formula1>LISTA_AREA</formula1>
    </dataValidation>
  </dataValidations>
  <pageMargins left="0.19685039370078741" right="0.19685039370078741" top="0.19685039370078741" bottom="0.19685039370078741" header="0.31496062992125984" footer="0.31496062992125984"/>
  <pageSetup paperSize="9" scale="66" fitToWidth="0" fitToHeight="0" orientation="portrait" r:id="rId1"/>
  <headerFooter scaleWithDoc="0" alignWithMargins="0">
    <oddFooter>&amp;R&amp;1#&amp;"Calibri"&amp;10&amp;K000000Publico</oddFooter>
  </headerFooter>
  <ignoredErrors>
    <ignoredError sqref="L27:O27 L25:O25 M26:O26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PAGAR_DADOS">
                <anchor moveWithCells="1" sizeWithCells="1">
                  <from>
                    <xdr:col>1</xdr:col>
                    <xdr:colOff>38100</xdr:colOff>
                    <xdr:row>72</xdr:row>
                    <xdr:rowOff>88900</xdr:rowOff>
                  </from>
                  <to>
                    <xdr:col>3</xdr:col>
                    <xdr:colOff>374650</xdr:colOff>
                    <xdr:row>74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7C9D3-0A1B-4CC4-9F07-CFA729111510}">
  <sheetPr codeName="Planilha3"/>
  <dimension ref="A1:S81"/>
  <sheetViews>
    <sheetView showGridLines="0" topLeftCell="A66" zoomScaleNormal="100" workbookViewId="0">
      <selection activeCell="H78" sqref="H78:H81"/>
    </sheetView>
  </sheetViews>
  <sheetFormatPr defaultColWidth="0" defaultRowHeight="14" x14ac:dyDescent="0.3"/>
  <cols>
    <col min="1" max="1" width="2.7265625" style="53" customWidth="1"/>
    <col min="2" max="2" width="8.7265625" style="1" customWidth="1"/>
    <col min="3" max="3" width="30.7265625" style="1" bestFit="1" customWidth="1"/>
    <col min="4" max="4" width="16.54296875" style="3" bestFit="1" customWidth="1"/>
    <col min="5" max="5" width="14.453125" style="3" bestFit="1" customWidth="1"/>
    <col min="6" max="6" width="18.1796875" style="3" bestFit="1" customWidth="1"/>
    <col min="7" max="7" width="112.26953125" style="3" bestFit="1" customWidth="1"/>
    <col min="8" max="8" width="25.81640625" style="3" customWidth="1"/>
    <col min="9" max="9" width="8.7265625" style="1" customWidth="1"/>
    <col min="10" max="10" width="2.7265625" style="53" customWidth="1"/>
    <col min="11" max="11" width="9.1796875" style="1" hidden="1" customWidth="1"/>
    <col min="12" max="12" width="22.453125" style="1" hidden="1" customWidth="1"/>
    <col min="13" max="13" width="16.54296875" style="3" hidden="1" customWidth="1"/>
    <col min="14" max="14" width="14.453125" style="3" hidden="1" customWidth="1"/>
    <col min="15" max="15" width="18.1796875" style="3" hidden="1" customWidth="1"/>
    <col min="16" max="16" width="107.453125" style="3" hidden="1" customWidth="1"/>
    <col min="17" max="17" width="9.1796875" style="1" hidden="1" customWidth="1"/>
    <col min="18" max="18" width="2.7265625" style="53" hidden="1" customWidth="1"/>
    <col min="19" max="19" width="0" style="1" hidden="1" customWidth="1"/>
    <col min="20" max="16384" width="9.1796875" style="1" hidden="1"/>
  </cols>
  <sheetData>
    <row r="1" spans="1:18" s="53" customFormat="1" x14ac:dyDescent="0.3">
      <c r="D1" s="54"/>
      <c r="E1" s="54"/>
      <c r="F1" s="54"/>
      <c r="G1" s="54"/>
      <c r="H1" s="54"/>
      <c r="M1" s="54"/>
      <c r="N1" s="54"/>
      <c r="O1" s="54"/>
      <c r="P1" s="54"/>
    </row>
    <row r="3" spans="1:18" x14ac:dyDescent="0.3">
      <c r="C3" s="77" t="s">
        <v>75</v>
      </c>
    </row>
    <row r="4" spans="1:18" x14ac:dyDescent="0.3">
      <c r="C4" s="3" t="s">
        <v>76</v>
      </c>
      <c r="D4" s="7" t="s">
        <v>75</v>
      </c>
      <c r="E4" s="3" t="s">
        <v>77</v>
      </c>
      <c r="F4" s="7" t="s">
        <v>78</v>
      </c>
      <c r="G4" s="7" t="s">
        <v>79</v>
      </c>
      <c r="H4" s="7" t="s">
        <v>80</v>
      </c>
    </row>
    <row r="5" spans="1:18" x14ac:dyDescent="0.3">
      <c r="C5" s="2">
        <v>6130</v>
      </c>
      <c r="E5" s="75">
        <v>0</v>
      </c>
      <c r="F5" s="75">
        <v>6130</v>
      </c>
      <c r="G5" s="2" t="str">
        <f>_xlfn.CONCAT("modelo ",TAB_MODELO[[#This Row],[DESCRIÇÃO]]," com estrutura, dumpers e caçambas contruídas em aço carbono ")</f>
        <v xml:space="preserve">modelo 6130 com estrutura, dumpers e caçambas contruídas em aço carbono </v>
      </c>
      <c r="H5" s="99"/>
    </row>
    <row r="6" spans="1:18" x14ac:dyDescent="0.3">
      <c r="C6" s="63">
        <v>6131</v>
      </c>
      <c r="E6" s="3">
        <v>1</v>
      </c>
      <c r="F6" s="3">
        <v>6131</v>
      </c>
      <c r="G6" s="2" t="str">
        <f>_xlfn.CONCAT("modelo ",TAB_MODELO[[#This Row],[DESCRIÇÃO]]," com estrutura, dumpers e caçambas contruídas em aço inox 304 ")</f>
        <v xml:space="preserve">modelo 6131 com estrutura, dumpers e caçambas contruídas em aço inox 304 </v>
      </c>
      <c r="H6" s="99"/>
    </row>
    <row r="7" spans="1:18" x14ac:dyDescent="0.3">
      <c r="C7" s="63" t="s">
        <v>81</v>
      </c>
      <c r="D7" s="75" t="s">
        <v>81</v>
      </c>
      <c r="E7" s="75" t="s">
        <v>81</v>
      </c>
      <c r="F7" s="75" t="s">
        <v>81</v>
      </c>
      <c r="G7" s="75" t="s">
        <v>81</v>
      </c>
      <c r="H7" s="100"/>
    </row>
    <row r="9" spans="1:18" x14ac:dyDescent="0.3">
      <c r="C9" s="77" t="s">
        <v>82</v>
      </c>
    </row>
    <row r="10" spans="1:18" s="3" customFormat="1" x14ac:dyDescent="0.3">
      <c r="A10" s="54"/>
      <c r="C10" s="7" t="s">
        <v>76</v>
      </c>
      <c r="D10" s="7" t="s">
        <v>75</v>
      </c>
      <c r="E10" s="7" t="s">
        <v>77</v>
      </c>
      <c r="F10" s="7" t="s">
        <v>78</v>
      </c>
      <c r="G10" s="7" t="s">
        <v>79</v>
      </c>
      <c r="H10" s="7" t="s">
        <v>80</v>
      </c>
      <c r="J10" s="54"/>
      <c r="R10" s="54"/>
    </row>
    <row r="11" spans="1:18" x14ac:dyDescent="0.3">
      <c r="C11" s="1" t="s">
        <v>57</v>
      </c>
      <c r="D11" s="6"/>
      <c r="E11" s="61"/>
      <c r="F11" s="59"/>
      <c r="G11" s="59"/>
      <c r="H11" s="100"/>
    </row>
    <row r="12" spans="1:18" x14ac:dyDescent="0.3">
      <c r="C12" s="5" t="s">
        <v>83</v>
      </c>
      <c r="D12" s="6"/>
      <c r="E12" s="61"/>
      <c r="F12" s="59"/>
      <c r="G12" s="59"/>
      <c r="H12" s="100"/>
    </row>
    <row r="13" spans="1:18" x14ac:dyDescent="0.3">
      <c r="C13" s="62" t="s">
        <v>81</v>
      </c>
      <c r="D13" s="75" t="s">
        <v>81</v>
      </c>
      <c r="E13" s="75" t="s">
        <v>81</v>
      </c>
      <c r="F13" s="75" t="s">
        <v>81</v>
      </c>
      <c r="G13" s="75" t="s">
        <v>81</v>
      </c>
      <c r="H13" s="100"/>
    </row>
    <row r="14" spans="1:18" x14ac:dyDescent="0.3">
      <c r="C14" s="5"/>
      <c r="D14" s="6"/>
      <c r="E14" s="61"/>
      <c r="F14" s="59"/>
      <c r="G14" s="59"/>
      <c r="H14" s="59"/>
    </row>
    <row r="15" spans="1:18" x14ac:dyDescent="0.3">
      <c r="C15" s="77" t="s">
        <v>84</v>
      </c>
    </row>
    <row r="16" spans="1:18" ht="14.5" thickBot="1" x14ac:dyDescent="0.35">
      <c r="C16" s="60" t="s">
        <v>76</v>
      </c>
      <c r="D16" s="7" t="s">
        <v>75</v>
      </c>
      <c r="E16" s="7" t="s">
        <v>77</v>
      </c>
      <c r="F16" s="74" t="s">
        <v>78</v>
      </c>
      <c r="G16" s="74" t="s">
        <v>79</v>
      </c>
      <c r="H16" s="74" t="s">
        <v>80</v>
      </c>
    </row>
    <row r="17" spans="3:17" ht="15" thickTop="1" x14ac:dyDescent="0.35">
      <c r="C17" s="64" t="s">
        <v>65</v>
      </c>
      <c r="D17" s="4" t="s">
        <v>85</v>
      </c>
      <c r="E17" s="3">
        <v>1</v>
      </c>
      <c r="F17" s="4" t="s">
        <v>85</v>
      </c>
      <c r="G17" s="81" t="s">
        <v>151</v>
      </c>
      <c r="H17" s="101"/>
    </row>
    <row r="18" spans="3:17" ht="14.5" x14ac:dyDescent="0.35">
      <c r="C18" s="64" t="s">
        <v>86</v>
      </c>
      <c r="D18" s="4" t="s">
        <v>87</v>
      </c>
      <c r="E18" s="3">
        <v>2</v>
      </c>
      <c r="F18" s="4" t="s">
        <v>87</v>
      </c>
      <c r="G18" s="81" t="s">
        <v>152</v>
      </c>
      <c r="H18" s="101"/>
    </row>
    <row r="19" spans="3:17" ht="14.5" x14ac:dyDescent="0.35">
      <c r="C19" s="64" t="s">
        <v>88</v>
      </c>
      <c r="D19" s="4" t="s">
        <v>89</v>
      </c>
      <c r="E19" s="3">
        <v>3</v>
      </c>
      <c r="F19" s="4" t="s">
        <v>89</v>
      </c>
      <c r="G19" s="81" t="s">
        <v>153</v>
      </c>
      <c r="H19" s="101"/>
    </row>
    <row r="20" spans="3:17" ht="14.5" x14ac:dyDescent="0.35">
      <c r="C20" s="64" t="s">
        <v>90</v>
      </c>
      <c r="D20" s="4" t="s">
        <v>91</v>
      </c>
      <c r="E20" s="3">
        <v>4</v>
      </c>
      <c r="F20" s="4" t="s">
        <v>91</v>
      </c>
      <c r="G20" s="81" t="s">
        <v>154</v>
      </c>
      <c r="H20" s="101"/>
    </row>
    <row r="21" spans="3:17" ht="14.5" x14ac:dyDescent="0.35">
      <c r="C21" s="2" t="s">
        <v>92</v>
      </c>
      <c r="D21" s="4" t="s">
        <v>93</v>
      </c>
      <c r="E21" s="3">
        <v>5</v>
      </c>
      <c r="F21" s="4" t="s">
        <v>93</v>
      </c>
      <c r="G21" s="81" t="s">
        <v>155</v>
      </c>
      <c r="H21" s="101"/>
    </row>
    <row r="22" spans="3:17" x14ac:dyDescent="0.3">
      <c r="C22" s="79" t="s">
        <v>81</v>
      </c>
      <c r="D22" s="80" t="s">
        <v>81</v>
      </c>
      <c r="E22" s="75" t="s">
        <v>81</v>
      </c>
      <c r="F22" s="80" t="s">
        <v>81</v>
      </c>
      <c r="G22" s="75" t="s">
        <v>81</v>
      </c>
      <c r="H22" s="100"/>
    </row>
    <row r="23" spans="3:17" x14ac:dyDescent="0.3">
      <c r="C23" s="106"/>
      <c r="D23" s="107"/>
      <c r="E23" s="108"/>
      <c r="F23" s="107"/>
      <c r="G23" s="108" t="s">
        <v>94</v>
      </c>
      <c r="H23" s="109"/>
    </row>
    <row r="25" spans="3:17" x14ac:dyDescent="0.3">
      <c r="C25" s="77" t="s">
        <v>95</v>
      </c>
    </row>
    <row r="26" spans="3:17" x14ac:dyDescent="0.3">
      <c r="C26" s="3" t="s">
        <v>76</v>
      </c>
      <c r="D26" s="7" t="s">
        <v>75</v>
      </c>
      <c r="E26" s="7" t="s">
        <v>77</v>
      </c>
      <c r="F26" s="7" t="s">
        <v>78</v>
      </c>
      <c r="G26" s="7" t="s">
        <v>79</v>
      </c>
      <c r="H26" s="7" t="s">
        <v>80</v>
      </c>
    </row>
    <row r="27" spans="3:17" x14ac:dyDescent="0.3">
      <c r="C27" s="1" t="s">
        <v>96</v>
      </c>
      <c r="E27" s="3" t="s">
        <v>97</v>
      </c>
      <c r="F27" s="3" t="s">
        <v>98</v>
      </c>
      <c r="G27" s="3" t="s">
        <v>99</v>
      </c>
      <c r="H27" s="99"/>
    </row>
    <row r="28" spans="3:17" x14ac:dyDescent="0.3">
      <c r="C28" s="1" t="s">
        <v>100</v>
      </c>
      <c r="E28" s="3" t="s">
        <v>101</v>
      </c>
      <c r="F28" s="3" t="s">
        <v>102</v>
      </c>
      <c r="G28" s="3" t="s">
        <v>103</v>
      </c>
      <c r="H28" s="99"/>
    </row>
    <row r="29" spans="3:17" x14ac:dyDescent="0.3">
      <c r="C29" s="62" t="s">
        <v>81</v>
      </c>
      <c r="D29" s="75" t="s">
        <v>81</v>
      </c>
      <c r="E29" s="75" t="s">
        <v>81</v>
      </c>
      <c r="F29" s="75" t="s">
        <v>81</v>
      </c>
      <c r="G29" s="75" t="s">
        <v>81</v>
      </c>
      <c r="H29" s="100"/>
    </row>
    <row r="30" spans="3:17" x14ac:dyDescent="0.3">
      <c r="C30" s="110"/>
      <c r="D30" s="108"/>
      <c r="E30" s="108"/>
      <c r="F30" s="108"/>
      <c r="G30" s="108" t="s">
        <v>104</v>
      </c>
      <c r="H30" s="111"/>
      <c r="K30" s="53"/>
      <c r="L30" s="53"/>
      <c r="M30" s="54"/>
      <c r="N30" s="54"/>
      <c r="O30" s="54"/>
      <c r="P30" s="54"/>
      <c r="Q30" s="53"/>
    </row>
    <row r="31" spans="3:17" x14ac:dyDescent="0.3">
      <c r="C31" s="77" t="s">
        <v>105</v>
      </c>
    </row>
    <row r="32" spans="3:17" x14ac:dyDescent="0.3">
      <c r="C32" s="3" t="s">
        <v>76</v>
      </c>
      <c r="D32" s="7" t="s">
        <v>75</v>
      </c>
      <c r="E32" s="3" t="s">
        <v>77</v>
      </c>
      <c r="F32" s="7" t="s">
        <v>78</v>
      </c>
      <c r="G32" s="7" t="s">
        <v>79</v>
      </c>
      <c r="H32" s="7" t="s">
        <v>80</v>
      </c>
    </row>
    <row r="33" spans="3:8" x14ac:dyDescent="0.3">
      <c r="C33" s="1" t="s">
        <v>63</v>
      </c>
      <c r="E33" s="3" t="s">
        <v>101</v>
      </c>
      <c r="F33" s="3" t="s">
        <v>101</v>
      </c>
      <c r="G33" s="3" t="s">
        <v>106</v>
      </c>
      <c r="H33" s="100"/>
    </row>
    <row r="34" spans="3:8" x14ac:dyDescent="0.3">
      <c r="C34" s="1" t="s">
        <v>46</v>
      </c>
      <c r="E34" s="3" t="s">
        <v>107</v>
      </c>
      <c r="F34" s="3" t="s">
        <v>107</v>
      </c>
      <c r="H34" s="100"/>
    </row>
    <row r="35" spans="3:8" x14ac:dyDescent="0.3">
      <c r="C35" s="62" t="s">
        <v>81</v>
      </c>
      <c r="D35" s="75" t="s">
        <v>81</v>
      </c>
      <c r="E35" s="75" t="s">
        <v>81</v>
      </c>
      <c r="F35" s="75" t="s">
        <v>81</v>
      </c>
      <c r="G35" s="75" t="s">
        <v>81</v>
      </c>
      <c r="H35" s="100"/>
    </row>
    <row r="37" spans="3:8" x14ac:dyDescent="0.3">
      <c r="C37" s="77" t="s">
        <v>108</v>
      </c>
    </row>
    <row r="38" spans="3:8" x14ac:dyDescent="0.3">
      <c r="C38" s="3" t="s">
        <v>76</v>
      </c>
      <c r="D38" s="7" t="s">
        <v>75</v>
      </c>
      <c r="E38" s="3" t="s">
        <v>77</v>
      </c>
      <c r="F38" s="7" t="s">
        <v>78</v>
      </c>
      <c r="G38" s="7" t="s">
        <v>79</v>
      </c>
      <c r="H38" s="7" t="s">
        <v>80</v>
      </c>
    </row>
    <row r="39" spans="3:8" x14ac:dyDescent="0.3">
      <c r="C39" s="1" t="s">
        <v>44</v>
      </c>
      <c r="H39" s="100"/>
    </row>
    <row r="40" spans="3:8" x14ac:dyDescent="0.3">
      <c r="C40" s="1" t="s">
        <v>109</v>
      </c>
      <c r="H40" s="100"/>
    </row>
    <row r="41" spans="3:8" x14ac:dyDescent="0.3">
      <c r="C41" s="1" t="s">
        <v>110</v>
      </c>
      <c r="H41" s="100"/>
    </row>
    <row r="42" spans="3:8" x14ac:dyDescent="0.3">
      <c r="C42" s="62" t="s">
        <v>81</v>
      </c>
      <c r="D42" s="75" t="s">
        <v>81</v>
      </c>
      <c r="E42" s="75" t="s">
        <v>81</v>
      </c>
      <c r="F42" s="75" t="s">
        <v>81</v>
      </c>
      <c r="G42" s="75" t="s">
        <v>81</v>
      </c>
      <c r="H42" s="100"/>
    </row>
    <row r="43" spans="3:8" x14ac:dyDescent="0.3">
      <c r="C43" s="110"/>
      <c r="D43" s="108"/>
      <c r="E43" s="108"/>
      <c r="F43" s="108"/>
      <c r="G43" s="108" t="s">
        <v>111</v>
      </c>
      <c r="H43" s="111"/>
    </row>
    <row r="44" spans="3:8" x14ac:dyDescent="0.3">
      <c r="C44" s="77" t="s">
        <v>112</v>
      </c>
    </row>
    <row r="45" spans="3:8" x14ac:dyDescent="0.3">
      <c r="C45" s="3" t="s">
        <v>76</v>
      </c>
      <c r="D45" s="7" t="s">
        <v>75</v>
      </c>
      <c r="E45" s="3" t="s">
        <v>77</v>
      </c>
      <c r="F45" s="7" t="s">
        <v>78</v>
      </c>
      <c r="G45" s="7" t="s">
        <v>79</v>
      </c>
      <c r="H45" s="7" t="s">
        <v>80</v>
      </c>
    </row>
    <row r="46" spans="3:8" x14ac:dyDescent="0.3">
      <c r="C46" s="1" t="s">
        <v>63</v>
      </c>
      <c r="E46" s="3" t="s">
        <v>101</v>
      </c>
      <c r="F46" s="3" t="s">
        <v>101</v>
      </c>
      <c r="H46" s="100"/>
    </row>
    <row r="47" spans="3:8" x14ac:dyDescent="0.3">
      <c r="C47" s="1" t="s">
        <v>46</v>
      </c>
      <c r="E47" s="3" t="s">
        <v>107</v>
      </c>
      <c r="F47" s="3" t="s">
        <v>107</v>
      </c>
      <c r="H47" s="100"/>
    </row>
    <row r="48" spans="3:8" x14ac:dyDescent="0.3">
      <c r="C48" s="62" t="s">
        <v>81</v>
      </c>
      <c r="D48" s="75" t="s">
        <v>81</v>
      </c>
      <c r="E48" s="75" t="s">
        <v>81</v>
      </c>
      <c r="F48" s="75" t="s">
        <v>81</v>
      </c>
      <c r="G48" s="75" t="s">
        <v>81</v>
      </c>
      <c r="H48" s="100"/>
    </row>
    <row r="49" spans="3:8" x14ac:dyDescent="0.3">
      <c r="C49" s="110"/>
      <c r="D49" s="108"/>
      <c r="E49" s="108"/>
      <c r="F49" s="108"/>
      <c r="G49" s="108" t="s">
        <v>111</v>
      </c>
      <c r="H49" s="101"/>
    </row>
    <row r="50" spans="3:8" x14ac:dyDescent="0.3">
      <c r="C50" s="77" t="s">
        <v>113</v>
      </c>
    </row>
    <row r="51" spans="3:8" x14ac:dyDescent="0.3">
      <c r="C51" s="3" t="s">
        <v>76</v>
      </c>
      <c r="D51" s="7" t="s">
        <v>75</v>
      </c>
      <c r="E51" s="3" t="s">
        <v>77</v>
      </c>
      <c r="F51" s="7" t="s">
        <v>78</v>
      </c>
      <c r="G51" s="7" t="s">
        <v>79</v>
      </c>
      <c r="H51" s="7" t="s">
        <v>80</v>
      </c>
    </row>
    <row r="52" spans="3:8" x14ac:dyDescent="0.3">
      <c r="C52" s="1" t="s">
        <v>63</v>
      </c>
      <c r="E52" s="3" t="s">
        <v>101</v>
      </c>
      <c r="F52" s="3" t="s">
        <v>101</v>
      </c>
      <c r="H52" s="100"/>
    </row>
    <row r="53" spans="3:8" x14ac:dyDescent="0.3">
      <c r="C53" s="1" t="s">
        <v>46</v>
      </c>
      <c r="E53" s="3" t="s">
        <v>107</v>
      </c>
      <c r="F53" s="3" t="s">
        <v>107</v>
      </c>
      <c r="H53" s="100"/>
    </row>
    <row r="54" spans="3:8" x14ac:dyDescent="0.3">
      <c r="C54" s="62" t="s">
        <v>81</v>
      </c>
      <c r="D54" s="75" t="s">
        <v>81</v>
      </c>
      <c r="E54" s="75" t="s">
        <v>81</v>
      </c>
      <c r="F54" s="75" t="s">
        <v>81</v>
      </c>
      <c r="G54" s="75" t="s">
        <v>81</v>
      </c>
      <c r="H54" s="100"/>
    </row>
    <row r="55" spans="3:8" x14ac:dyDescent="0.3">
      <c r="C55" s="110"/>
      <c r="D55" s="108"/>
      <c r="E55" s="108"/>
      <c r="F55" s="108"/>
      <c r="G55" s="108" t="s">
        <v>111</v>
      </c>
      <c r="H55" s="101"/>
    </row>
    <row r="56" spans="3:8" x14ac:dyDescent="0.3">
      <c r="C56" s="77" t="s">
        <v>114</v>
      </c>
    </row>
    <row r="57" spans="3:8" x14ac:dyDescent="0.3">
      <c r="C57" s="3" t="s">
        <v>76</v>
      </c>
      <c r="D57" s="7" t="s">
        <v>75</v>
      </c>
      <c r="E57" s="3" t="s">
        <v>77</v>
      </c>
      <c r="F57" s="7" t="s">
        <v>78</v>
      </c>
      <c r="G57" s="7" t="s">
        <v>79</v>
      </c>
      <c r="H57" s="7" t="s">
        <v>80</v>
      </c>
    </row>
    <row r="58" spans="3:8" x14ac:dyDescent="0.3">
      <c r="C58" s="1" t="s">
        <v>115</v>
      </c>
      <c r="E58" s="3" t="s">
        <v>101</v>
      </c>
      <c r="F58" s="3" t="s">
        <v>116</v>
      </c>
      <c r="G58" s="3" t="s">
        <v>117</v>
      </c>
      <c r="H58" s="99"/>
    </row>
    <row r="59" spans="3:8" x14ac:dyDescent="0.3">
      <c r="C59" s="1" t="s">
        <v>61</v>
      </c>
      <c r="E59" s="3">
        <v>3</v>
      </c>
      <c r="F59" s="3" t="s">
        <v>61</v>
      </c>
      <c r="G59" s="3" t="s">
        <v>118</v>
      </c>
      <c r="H59" s="99"/>
    </row>
    <row r="60" spans="3:8" x14ac:dyDescent="0.3">
      <c r="C60" s="1" t="s">
        <v>119</v>
      </c>
      <c r="E60" s="3">
        <v>4</v>
      </c>
      <c r="F60" s="3" t="s">
        <v>119</v>
      </c>
      <c r="G60" s="3" t="s">
        <v>120</v>
      </c>
      <c r="H60" s="99"/>
    </row>
    <row r="61" spans="3:8" x14ac:dyDescent="0.3">
      <c r="C61" s="62" t="s">
        <v>81</v>
      </c>
      <c r="D61" s="75" t="s">
        <v>81</v>
      </c>
      <c r="E61" s="75" t="s">
        <v>81</v>
      </c>
      <c r="F61" s="75" t="s">
        <v>81</v>
      </c>
      <c r="G61" s="75" t="s">
        <v>81</v>
      </c>
      <c r="H61" s="100"/>
    </row>
    <row r="63" spans="3:8" x14ac:dyDescent="0.3">
      <c r="C63" s="77" t="s">
        <v>121</v>
      </c>
    </row>
    <row r="64" spans="3:8" x14ac:dyDescent="0.3">
      <c r="C64" s="3" t="s">
        <v>76</v>
      </c>
      <c r="D64" s="7" t="s">
        <v>75</v>
      </c>
      <c r="E64" s="3" t="s">
        <v>77</v>
      </c>
      <c r="F64" s="7" t="s">
        <v>78</v>
      </c>
      <c r="G64" s="7" t="s">
        <v>79</v>
      </c>
      <c r="H64" s="7" t="s">
        <v>80</v>
      </c>
    </row>
    <row r="65" spans="3:8" x14ac:dyDescent="0.3">
      <c r="C65" s="1" t="s">
        <v>63</v>
      </c>
      <c r="E65" s="3" t="s">
        <v>101</v>
      </c>
      <c r="F65" s="3" t="s">
        <v>122</v>
      </c>
      <c r="G65" s="3" t="s">
        <v>123</v>
      </c>
      <c r="H65" s="99"/>
    </row>
    <row r="66" spans="3:8" x14ac:dyDescent="0.3">
      <c r="C66" s="1" t="s">
        <v>46</v>
      </c>
      <c r="E66" s="3" t="s">
        <v>107</v>
      </c>
      <c r="F66" s="3" t="s">
        <v>124</v>
      </c>
      <c r="H66" s="99"/>
    </row>
    <row r="67" spans="3:8" x14ac:dyDescent="0.3">
      <c r="C67" s="62" t="s">
        <v>81</v>
      </c>
      <c r="D67" s="75" t="s">
        <v>81</v>
      </c>
      <c r="E67" s="75" t="s">
        <v>81</v>
      </c>
      <c r="F67" s="75" t="s">
        <v>81</v>
      </c>
      <c r="G67" s="75" t="s">
        <v>81</v>
      </c>
      <c r="H67" s="100"/>
    </row>
    <row r="69" spans="3:8" x14ac:dyDescent="0.3">
      <c r="C69" s="77" t="s">
        <v>125</v>
      </c>
    </row>
    <row r="70" spans="3:8" x14ac:dyDescent="0.3">
      <c r="C70" s="3" t="s">
        <v>76</v>
      </c>
      <c r="D70" s="7" t="s">
        <v>75</v>
      </c>
      <c r="E70" s="3" t="s">
        <v>77</v>
      </c>
      <c r="F70" s="7" t="s">
        <v>78</v>
      </c>
      <c r="G70" s="7" t="s">
        <v>79</v>
      </c>
      <c r="H70" s="7" t="s">
        <v>80</v>
      </c>
    </row>
    <row r="71" spans="3:8" x14ac:dyDescent="0.3">
      <c r="C71" s="1" t="s">
        <v>126</v>
      </c>
      <c r="E71" s="3">
        <v>1</v>
      </c>
      <c r="F71" s="3">
        <v>410</v>
      </c>
      <c r="G71" s="3" t="s">
        <v>127</v>
      </c>
      <c r="H71" s="99"/>
    </row>
    <row r="72" spans="3:8" x14ac:dyDescent="0.3">
      <c r="C72" s="1" t="s">
        <v>59</v>
      </c>
      <c r="E72" s="3">
        <v>2</v>
      </c>
      <c r="F72" s="3">
        <v>475</v>
      </c>
      <c r="G72" s="3" t="s">
        <v>128</v>
      </c>
      <c r="H72" s="99"/>
    </row>
    <row r="73" spans="3:8" x14ac:dyDescent="0.3">
      <c r="C73" s="62" t="s">
        <v>129</v>
      </c>
      <c r="E73" s="75">
        <v>3</v>
      </c>
      <c r="F73" s="3">
        <v>575</v>
      </c>
      <c r="G73" s="3" t="s">
        <v>130</v>
      </c>
      <c r="H73" s="100"/>
    </row>
    <row r="74" spans="3:8" x14ac:dyDescent="0.3">
      <c r="C74" s="75" t="s">
        <v>81</v>
      </c>
      <c r="D74" s="75" t="s">
        <v>81</v>
      </c>
      <c r="E74" s="75" t="s">
        <v>81</v>
      </c>
      <c r="F74" s="75" t="s">
        <v>81</v>
      </c>
      <c r="G74" s="75" t="s">
        <v>81</v>
      </c>
      <c r="H74" s="100"/>
    </row>
    <row r="76" spans="3:8" x14ac:dyDescent="0.3">
      <c r="C76" s="77" t="s">
        <v>131</v>
      </c>
    </row>
    <row r="77" spans="3:8" x14ac:dyDescent="0.3">
      <c r="C77" s="3" t="s">
        <v>76</v>
      </c>
      <c r="D77" s="7" t="s">
        <v>75</v>
      </c>
      <c r="E77" s="3" t="s">
        <v>77</v>
      </c>
      <c r="F77" s="7" t="s">
        <v>78</v>
      </c>
      <c r="G77" s="7" t="s">
        <v>79</v>
      </c>
      <c r="H77" s="7" t="s">
        <v>80</v>
      </c>
    </row>
    <row r="78" spans="3:8" x14ac:dyDescent="0.3">
      <c r="C78" s="1" t="s">
        <v>132</v>
      </c>
      <c r="E78" s="3">
        <v>1</v>
      </c>
    </row>
    <row r="79" spans="3:8" x14ac:dyDescent="0.3">
      <c r="C79" s="1" t="s">
        <v>133</v>
      </c>
      <c r="E79" s="3">
        <v>2</v>
      </c>
    </row>
    <row r="80" spans="3:8" x14ac:dyDescent="0.3">
      <c r="C80" s="62" t="s">
        <v>134</v>
      </c>
      <c r="E80" s="75">
        <v>3</v>
      </c>
      <c r="H80" s="75"/>
    </row>
    <row r="81" spans="3:8" x14ac:dyDescent="0.3">
      <c r="C81" s="75" t="s">
        <v>81</v>
      </c>
      <c r="D81" s="75" t="s">
        <v>81</v>
      </c>
      <c r="E81" s="75" t="s">
        <v>81</v>
      </c>
      <c r="F81" s="75" t="s">
        <v>81</v>
      </c>
      <c r="G81" s="75" t="s">
        <v>81</v>
      </c>
      <c r="H81" s="75"/>
    </row>
  </sheetData>
  <pageMargins left="0.511811024" right="0.511811024" top="0.78740157499999996" bottom="0.78740157499999996" header="0.31496062000000002" footer="0.31496062000000002"/>
  <pageSetup paperSize="9" orientation="portrait" r:id="rId1"/>
  <headerFooter>
    <oddFooter>&amp;R&amp;1#&amp;"Calibri"&amp;10&amp;K000000Publico</oddFooter>
  </headerFooter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75D19-F4ED-49A3-A3F9-A0FA5518BE5E}">
  <sheetPr codeName="Planilha2"/>
  <dimension ref="A1:T371"/>
  <sheetViews>
    <sheetView showGridLines="0" zoomScale="95" zoomScaleNormal="95" workbookViewId="0">
      <selection activeCell="A4" sqref="A4"/>
    </sheetView>
  </sheetViews>
  <sheetFormatPr defaultColWidth="0" defaultRowHeight="12.5" x14ac:dyDescent="0.25"/>
  <cols>
    <col min="1" max="1" width="1.81640625" style="83" customWidth="1"/>
    <col min="2" max="2" width="13.1796875" style="83" bestFit="1" customWidth="1"/>
    <col min="3" max="3" width="13.7265625" style="84" bestFit="1" customWidth="1"/>
    <col min="4" max="4" width="17.81640625" style="84" customWidth="1"/>
    <col min="5" max="5" width="14.7265625" style="84" bestFit="1" customWidth="1"/>
    <col min="6" max="6" width="17" style="84" bestFit="1" customWidth="1"/>
    <col min="7" max="7" width="16.26953125" style="84" bestFit="1" customWidth="1"/>
    <col min="8" max="8" width="16.26953125" style="84" customWidth="1"/>
    <col min="9" max="9" width="1.81640625" style="83" customWidth="1"/>
    <col min="10" max="10" width="13.7265625" style="84" bestFit="1" customWidth="1"/>
    <col min="11" max="11" width="27.81640625" style="84" bestFit="1" customWidth="1"/>
    <col min="12" max="12" width="88.7265625" style="85" customWidth="1"/>
    <col min="13" max="13" width="14.1796875" style="86" customWidth="1"/>
    <col min="14" max="15" width="3.453125" style="84" customWidth="1"/>
    <col min="16" max="16" width="9.1796875" style="83" customWidth="1"/>
    <col min="17" max="20" width="0" style="83" hidden="1" customWidth="1"/>
    <col min="21" max="16384" width="9.1796875" style="83" hidden="1"/>
  </cols>
  <sheetData>
    <row r="1" spans="2:15" ht="13" thickBot="1" x14ac:dyDescent="0.3"/>
    <row r="2" spans="2:15" x14ac:dyDescent="0.25">
      <c r="C2" s="257" t="s">
        <v>135</v>
      </c>
      <c r="D2" s="257"/>
      <c r="E2" s="259">
        <v>6130</v>
      </c>
      <c r="F2" s="259"/>
      <c r="J2" s="250" t="str">
        <f>_xlfn.CONCAT("EAV",
_xlfn.XLOOKUP($E$2,TAB_MODELO[DESCRIÇÃO],TAB_MODELO[CÓDIGO]),
_xlfn.XLOOKUP($E$3,TAB_BOCAL[DESCRIÇÃO],TAB_BOCAL[CÓDIGO]),
_xlfn.XLOOKUP($E$4,TAB_DUTO[DESCRIÇÃO],TAB_DUTO[CÓDIGO]),
_xlfn.XLOOKUP($E$5,TAB_COLETOR[DESCRIÇÃO],TAB_COLETOR[CÓDIGO]),
_xlfn.XLOOKUP($E$6,TAB_FIELDBUS[DESCRIÇÃO],TAB_FIELDBUS[CÓDIGO]),
_xlfn.XLOOKUP($E$7,TAB_AREA[DESCRIÇÃO],TAB_AREA[CÓDIGO]))</f>
        <v>EAV02SS3C</v>
      </c>
      <c r="K2" s="251"/>
      <c r="L2" s="254" t="str">
        <f>IFERROR(_xlfn.XLOOKUP($J$2,TAB_CÓDIGOS[CÓDIGO],TAB_CÓDIGOS[DESCRIÇÃO COMPLETA]),"")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ModBus RTU, para instalação em área classificada.</v>
      </c>
    </row>
    <row r="3" spans="2:15" x14ac:dyDescent="0.25">
      <c r="C3" s="258" t="s">
        <v>58</v>
      </c>
      <c r="D3" s="258"/>
      <c r="E3" s="260" t="s">
        <v>59</v>
      </c>
      <c r="F3" s="260"/>
      <c r="J3" s="98"/>
      <c r="L3" s="255"/>
    </row>
    <row r="4" spans="2:15" ht="13" thickBot="1" x14ac:dyDescent="0.3">
      <c r="C4" s="257" t="s">
        <v>60</v>
      </c>
      <c r="D4" s="257"/>
      <c r="E4" s="259" t="s">
        <v>115</v>
      </c>
      <c r="F4" s="259"/>
      <c r="J4" s="252" t="str">
        <f>IFERROR(_xlfn.XLOOKUP($J$2,TAB_CÓDIGOS[CÓDIGO],TAB_CÓDIGOS[DESCRIÇÃO SIMPLES]),"")</f>
        <v>EAV 6130 475 SD CA MB EX</v>
      </c>
      <c r="K4" s="253"/>
      <c r="L4" s="255"/>
    </row>
    <row r="5" spans="2:15" x14ac:dyDescent="0.25">
      <c r="C5" s="258" t="s">
        <v>62</v>
      </c>
      <c r="D5" s="258"/>
      <c r="E5" s="260" t="s">
        <v>63</v>
      </c>
      <c r="F5" s="260"/>
      <c r="L5" s="255"/>
    </row>
    <row r="6" spans="2:15" ht="13" thickBot="1" x14ac:dyDescent="0.3">
      <c r="C6" s="257" t="s">
        <v>136</v>
      </c>
      <c r="D6" s="257"/>
      <c r="E6" s="259" t="s">
        <v>88</v>
      </c>
      <c r="F6" s="259"/>
      <c r="L6" s="255"/>
    </row>
    <row r="7" spans="2:15" ht="13" thickBot="1" x14ac:dyDescent="0.3">
      <c r="C7" s="258" t="s">
        <v>137</v>
      </c>
      <c r="D7" s="258"/>
      <c r="E7" s="260" t="s">
        <v>96</v>
      </c>
      <c r="F7" s="260"/>
      <c r="J7" s="97" t="s">
        <v>138</v>
      </c>
      <c r="K7" s="103">
        <f>IFERROR(_xlfn.XLOOKUP($J$2,TAB_CÓDIGOS[CÓDIGO],TAB_CÓDIGOS[CUSTO]),"")</f>
        <v>0</v>
      </c>
      <c r="L7" s="256"/>
    </row>
    <row r="8" spans="2:15" ht="13" thickBot="1" x14ac:dyDescent="0.3"/>
    <row r="9" spans="2:15" ht="15.75" customHeight="1" thickBot="1" x14ac:dyDescent="0.35">
      <c r="B9" s="264" t="s">
        <v>139</v>
      </c>
      <c r="C9" s="265"/>
      <c r="D9" s="265"/>
      <c r="E9" s="265"/>
      <c r="F9" s="265"/>
      <c r="G9" s="265"/>
      <c r="H9" s="266"/>
      <c r="J9" s="261" t="s">
        <v>140</v>
      </c>
      <c r="K9" s="262"/>
      <c r="L9" s="262"/>
      <c r="M9" s="262"/>
      <c r="N9" s="262"/>
      <c r="O9" s="263"/>
    </row>
    <row r="11" spans="2:15" s="86" customFormat="1" ht="37.5" x14ac:dyDescent="0.35">
      <c r="B11" s="87" t="s">
        <v>141</v>
      </c>
      <c r="C11" s="88" t="s">
        <v>135</v>
      </c>
      <c r="D11" s="88" t="s">
        <v>58</v>
      </c>
      <c r="E11" s="88" t="s">
        <v>60</v>
      </c>
      <c r="F11" s="88" t="s">
        <v>62</v>
      </c>
      <c r="G11" s="88" t="s">
        <v>136</v>
      </c>
      <c r="H11" s="89" t="s">
        <v>137</v>
      </c>
      <c r="J11" s="86" t="s">
        <v>77</v>
      </c>
      <c r="K11" s="86" t="s">
        <v>142</v>
      </c>
      <c r="L11" s="86" t="s">
        <v>143</v>
      </c>
      <c r="M11" s="86" t="s">
        <v>80</v>
      </c>
      <c r="N11" s="86" t="s">
        <v>144</v>
      </c>
      <c r="O11" s="86" t="s">
        <v>145</v>
      </c>
    </row>
    <row r="12" spans="2:15" ht="50" x14ac:dyDescent="0.25">
      <c r="B12" s="90" t="s">
        <v>146</v>
      </c>
      <c r="C12" s="90">
        <v>6130</v>
      </c>
      <c r="D12" s="90" t="s">
        <v>126</v>
      </c>
      <c r="E12" s="90" t="s">
        <v>115</v>
      </c>
      <c r="F12" s="91" t="s">
        <v>63</v>
      </c>
      <c r="G12" s="90" t="s">
        <v>65</v>
      </c>
      <c r="H12" s="92" t="s">
        <v>100</v>
      </c>
      <c r="J1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EAV01SS1S</v>
      </c>
      <c r="K1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DN SE</v>
      </c>
      <c r="L1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DeviceNet, para instalação em área segura.</v>
      </c>
      <c r="M1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" s="84">
        <f>LEN(TAB_CÓDIGOS[[#This Row],[CÓDIGO]])</f>
        <v>9</v>
      </c>
      <c r="O12" s="84">
        <f>LEN(TAB_CÓDIGOS[[#This Row],[DESCRIÇÃO SIMPLES]])</f>
        <v>24</v>
      </c>
    </row>
    <row r="13" spans="2:15" ht="50" x14ac:dyDescent="0.25">
      <c r="B13" s="90" t="s">
        <v>146</v>
      </c>
      <c r="C13" s="90">
        <v>6130</v>
      </c>
      <c r="D13" s="90" t="s">
        <v>126</v>
      </c>
      <c r="E13" s="90" t="s">
        <v>61</v>
      </c>
      <c r="F13" s="91" t="s">
        <v>63</v>
      </c>
      <c r="G13" s="90" t="s">
        <v>65</v>
      </c>
      <c r="H13" s="92" t="s">
        <v>100</v>
      </c>
      <c r="J1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EAV013S1S</v>
      </c>
      <c r="K1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DN SE</v>
      </c>
      <c r="L1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DeviceNet, para instalação em área segura.</v>
      </c>
      <c r="M1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" s="84">
        <f>LEN(TAB_CÓDIGOS[[#This Row],[CÓDIGO]])</f>
        <v>9</v>
      </c>
      <c r="O13" s="84">
        <f>LEN(TAB_CÓDIGOS[[#This Row],[DESCRIÇÃO SIMPLES]])</f>
        <v>24</v>
      </c>
    </row>
    <row r="14" spans="2:15" ht="50" x14ac:dyDescent="0.25">
      <c r="B14" s="90" t="s">
        <v>146</v>
      </c>
      <c r="C14" s="90">
        <v>6130</v>
      </c>
      <c r="D14" s="90" t="s">
        <v>126</v>
      </c>
      <c r="E14" s="90" t="s">
        <v>119</v>
      </c>
      <c r="F14" s="91" t="s">
        <v>63</v>
      </c>
      <c r="G14" s="90" t="s">
        <v>65</v>
      </c>
      <c r="H14" s="92" t="s">
        <v>100</v>
      </c>
      <c r="J1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EAV014S1S</v>
      </c>
      <c r="K1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DN SE</v>
      </c>
      <c r="L1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DeviceNet, para instalação em área segura.</v>
      </c>
      <c r="M1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" s="84">
        <f>LEN(TAB_CÓDIGOS[[#This Row],[CÓDIGO]])</f>
        <v>9</v>
      </c>
      <c r="O14" s="84">
        <f>LEN(TAB_CÓDIGOS[[#This Row],[DESCRIÇÃO SIMPLES]])</f>
        <v>24</v>
      </c>
    </row>
    <row r="15" spans="2:15" ht="50" x14ac:dyDescent="0.25">
      <c r="B15" s="90" t="s">
        <v>146</v>
      </c>
      <c r="C15" s="90">
        <v>6130</v>
      </c>
      <c r="D15" s="90" t="s">
        <v>59</v>
      </c>
      <c r="E15" s="90" t="s">
        <v>115</v>
      </c>
      <c r="F15" s="91" t="s">
        <v>63</v>
      </c>
      <c r="G15" s="90" t="s">
        <v>65</v>
      </c>
      <c r="H15" s="92" t="s">
        <v>100</v>
      </c>
      <c r="J1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EAV02SS1S</v>
      </c>
      <c r="K1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DN SE</v>
      </c>
      <c r="L1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DeviceNet, para instalação em área segura.</v>
      </c>
      <c r="M1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" s="84">
        <f>LEN(TAB_CÓDIGOS[[#This Row],[CÓDIGO]])</f>
        <v>9</v>
      </c>
      <c r="O15" s="84">
        <f>LEN(TAB_CÓDIGOS[[#This Row],[DESCRIÇÃO SIMPLES]])</f>
        <v>24</v>
      </c>
    </row>
    <row r="16" spans="2:15" ht="50" x14ac:dyDescent="0.25">
      <c r="B16" s="90" t="s">
        <v>146</v>
      </c>
      <c r="C16" s="90">
        <v>6130</v>
      </c>
      <c r="D16" s="90" t="s">
        <v>59</v>
      </c>
      <c r="E16" s="90" t="s">
        <v>61</v>
      </c>
      <c r="F16" s="91" t="s">
        <v>63</v>
      </c>
      <c r="G16" s="90" t="s">
        <v>65</v>
      </c>
      <c r="H16" s="92" t="s">
        <v>100</v>
      </c>
      <c r="J1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EAV023S1S</v>
      </c>
      <c r="K1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DN SE</v>
      </c>
      <c r="L1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DeviceNet, para instalação em área segura.</v>
      </c>
      <c r="M1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" s="84">
        <f>LEN(TAB_CÓDIGOS[[#This Row],[CÓDIGO]])</f>
        <v>9</v>
      </c>
      <c r="O16" s="84">
        <f>LEN(TAB_CÓDIGOS[[#This Row],[DESCRIÇÃO SIMPLES]])</f>
        <v>24</v>
      </c>
    </row>
    <row r="17" spans="2:15" ht="50" x14ac:dyDescent="0.25">
      <c r="B17" s="90" t="s">
        <v>146</v>
      </c>
      <c r="C17" s="90">
        <v>6130</v>
      </c>
      <c r="D17" s="90" t="s">
        <v>59</v>
      </c>
      <c r="E17" s="90" t="s">
        <v>119</v>
      </c>
      <c r="F17" s="91" t="s">
        <v>63</v>
      </c>
      <c r="G17" s="90" t="s">
        <v>65</v>
      </c>
      <c r="H17" s="92" t="s">
        <v>100</v>
      </c>
      <c r="J1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EAV024S1S</v>
      </c>
      <c r="K1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DN SE</v>
      </c>
      <c r="L1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DeviceNet, para instalação em área segura.</v>
      </c>
      <c r="M1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" s="84">
        <f>LEN(TAB_CÓDIGOS[[#This Row],[CÓDIGO]])</f>
        <v>9</v>
      </c>
      <c r="O17" s="84">
        <f>LEN(TAB_CÓDIGOS[[#This Row],[DESCRIÇÃO SIMPLES]])</f>
        <v>24</v>
      </c>
    </row>
    <row r="18" spans="2:15" ht="50" x14ac:dyDescent="0.25">
      <c r="B18" s="90" t="s">
        <v>146</v>
      </c>
      <c r="C18" s="90">
        <v>6130</v>
      </c>
      <c r="D18" s="93" t="s">
        <v>129</v>
      </c>
      <c r="E18" s="90" t="s">
        <v>115</v>
      </c>
      <c r="F18" s="91" t="s">
        <v>63</v>
      </c>
      <c r="G18" s="90" t="s">
        <v>65</v>
      </c>
      <c r="H18" s="92" t="s">
        <v>100</v>
      </c>
      <c r="J1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EAV03SS1S</v>
      </c>
      <c r="K1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DN SE</v>
      </c>
      <c r="L1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DeviceNet, para instalação em área segura.</v>
      </c>
      <c r="M1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" s="84">
        <f>LEN(TAB_CÓDIGOS[[#This Row],[CÓDIGO]])</f>
        <v>9</v>
      </c>
      <c r="O18" s="84">
        <f>LEN(TAB_CÓDIGOS[[#This Row],[DESCRIÇÃO SIMPLES]])</f>
        <v>24</v>
      </c>
    </row>
    <row r="19" spans="2:15" ht="50" x14ac:dyDescent="0.25">
      <c r="B19" s="90" t="s">
        <v>146</v>
      </c>
      <c r="C19" s="90">
        <v>6130</v>
      </c>
      <c r="D19" s="93" t="s">
        <v>129</v>
      </c>
      <c r="E19" s="90" t="s">
        <v>61</v>
      </c>
      <c r="F19" s="91" t="s">
        <v>63</v>
      </c>
      <c r="G19" s="90" t="s">
        <v>65</v>
      </c>
      <c r="H19" s="92" t="s">
        <v>100</v>
      </c>
      <c r="J1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EAV033S1S</v>
      </c>
      <c r="K1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DN SE</v>
      </c>
      <c r="L1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DeviceNet, para instalação em área segura.</v>
      </c>
      <c r="M1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" s="84">
        <f>LEN(TAB_CÓDIGOS[[#This Row],[CÓDIGO]])</f>
        <v>9</v>
      </c>
      <c r="O19" s="84">
        <f>LEN(TAB_CÓDIGOS[[#This Row],[DESCRIÇÃO SIMPLES]])</f>
        <v>24</v>
      </c>
    </row>
    <row r="20" spans="2:15" ht="50" x14ac:dyDescent="0.25">
      <c r="B20" s="90" t="s">
        <v>146</v>
      </c>
      <c r="C20" s="90">
        <v>6130</v>
      </c>
      <c r="D20" s="93" t="s">
        <v>129</v>
      </c>
      <c r="E20" s="90" t="s">
        <v>119</v>
      </c>
      <c r="F20" s="91" t="s">
        <v>63</v>
      </c>
      <c r="G20" s="90" t="s">
        <v>65</v>
      </c>
      <c r="H20" s="92" t="s">
        <v>100</v>
      </c>
      <c r="J2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EAV034S1S</v>
      </c>
      <c r="K2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DN SE</v>
      </c>
      <c r="L2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DeviceNet, para instalação em área segura.</v>
      </c>
      <c r="M2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" s="84">
        <f>LEN(TAB_CÓDIGOS[[#This Row],[CÓDIGO]])</f>
        <v>9</v>
      </c>
      <c r="O20" s="84">
        <f>LEN(TAB_CÓDIGOS[[#This Row],[DESCRIÇÃO SIMPLES]])</f>
        <v>24</v>
      </c>
    </row>
    <row r="21" spans="2:15" ht="50" x14ac:dyDescent="0.25">
      <c r="B21" s="90" t="s">
        <v>146</v>
      </c>
      <c r="C21" s="90">
        <v>6130</v>
      </c>
      <c r="D21" s="90" t="s">
        <v>126</v>
      </c>
      <c r="E21" s="90" t="s">
        <v>115</v>
      </c>
      <c r="F21" s="91" t="s">
        <v>63</v>
      </c>
      <c r="G21" s="90" t="s">
        <v>90</v>
      </c>
      <c r="H21" s="92" t="s">
        <v>100</v>
      </c>
      <c r="J2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EAV01SS4S</v>
      </c>
      <c r="K2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EI SE</v>
      </c>
      <c r="L2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EtherNet IP, para instalação em área segura.</v>
      </c>
      <c r="M2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" s="84">
        <f>LEN(TAB_CÓDIGOS[[#This Row],[CÓDIGO]])</f>
        <v>9</v>
      </c>
      <c r="O21" s="84">
        <f>LEN(TAB_CÓDIGOS[[#This Row],[DESCRIÇÃO SIMPLES]])</f>
        <v>24</v>
      </c>
    </row>
    <row r="22" spans="2:15" ht="50" x14ac:dyDescent="0.25">
      <c r="B22" s="90" t="s">
        <v>146</v>
      </c>
      <c r="C22" s="90">
        <v>6130</v>
      </c>
      <c r="D22" s="90" t="s">
        <v>126</v>
      </c>
      <c r="E22" s="90" t="s">
        <v>61</v>
      </c>
      <c r="F22" s="91" t="s">
        <v>63</v>
      </c>
      <c r="G22" s="90" t="s">
        <v>90</v>
      </c>
      <c r="H22" s="92" t="s">
        <v>100</v>
      </c>
      <c r="J2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EAV013S4S</v>
      </c>
      <c r="K2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EI SE</v>
      </c>
      <c r="L2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EtherNet IP, para instalação em área segura.</v>
      </c>
      <c r="M2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" s="84">
        <f>LEN(TAB_CÓDIGOS[[#This Row],[CÓDIGO]])</f>
        <v>9</v>
      </c>
      <c r="O22" s="84">
        <f>LEN(TAB_CÓDIGOS[[#This Row],[DESCRIÇÃO SIMPLES]])</f>
        <v>24</v>
      </c>
    </row>
    <row r="23" spans="2:15" ht="50" x14ac:dyDescent="0.25">
      <c r="B23" s="90" t="s">
        <v>146</v>
      </c>
      <c r="C23" s="90">
        <v>6130</v>
      </c>
      <c r="D23" s="90" t="s">
        <v>126</v>
      </c>
      <c r="E23" s="90" t="s">
        <v>119</v>
      </c>
      <c r="F23" s="91" t="s">
        <v>63</v>
      </c>
      <c r="G23" s="90" t="s">
        <v>90</v>
      </c>
      <c r="H23" s="92" t="s">
        <v>100</v>
      </c>
      <c r="J2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EAV014S4S</v>
      </c>
      <c r="K2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EI SE</v>
      </c>
      <c r="L2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EtherNet IP, para instalação em área segura.</v>
      </c>
      <c r="M2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" s="84">
        <f>LEN(TAB_CÓDIGOS[[#This Row],[CÓDIGO]])</f>
        <v>9</v>
      </c>
      <c r="O23" s="84">
        <f>LEN(TAB_CÓDIGOS[[#This Row],[DESCRIÇÃO SIMPLES]])</f>
        <v>24</v>
      </c>
    </row>
    <row r="24" spans="2:15" ht="50" x14ac:dyDescent="0.25">
      <c r="B24" s="90" t="s">
        <v>146</v>
      </c>
      <c r="C24" s="90">
        <v>6130</v>
      </c>
      <c r="D24" s="90" t="s">
        <v>59</v>
      </c>
      <c r="E24" s="90" t="s">
        <v>115</v>
      </c>
      <c r="F24" s="91" t="s">
        <v>63</v>
      </c>
      <c r="G24" s="90" t="s">
        <v>90</v>
      </c>
      <c r="H24" s="92" t="s">
        <v>100</v>
      </c>
      <c r="J2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EAV02SS4S</v>
      </c>
      <c r="K2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EI SE</v>
      </c>
      <c r="L2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EtherNet IP, para instalação em área segura.</v>
      </c>
      <c r="M2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" s="84">
        <f>LEN(TAB_CÓDIGOS[[#This Row],[CÓDIGO]])</f>
        <v>9</v>
      </c>
      <c r="O24" s="84">
        <f>LEN(TAB_CÓDIGOS[[#This Row],[DESCRIÇÃO SIMPLES]])</f>
        <v>24</v>
      </c>
    </row>
    <row r="25" spans="2:15" ht="50" x14ac:dyDescent="0.25">
      <c r="B25" s="90" t="s">
        <v>146</v>
      </c>
      <c r="C25" s="90">
        <v>6130</v>
      </c>
      <c r="D25" s="90" t="s">
        <v>59</v>
      </c>
      <c r="E25" s="90" t="s">
        <v>61</v>
      </c>
      <c r="F25" s="91" t="s">
        <v>63</v>
      </c>
      <c r="G25" s="90" t="s">
        <v>90</v>
      </c>
      <c r="H25" s="92" t="s">
        <v>100</v>
      </c>
      <c r="J2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EAV023S4S</v>
      </c>
      <c r="K2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EI SE</v>
      </c>
      <c r="L2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EtherNet IP, para instalação em área segura.</v>
      </c>
      <c r="M2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" s="84">
        <f>LEN(TAB_CÓDIGOS[[#This Row],[CÓDIGO]])</f>
        <v>9</v>
      </c>
      <c r="O25" s="84">
        <f>LEN(TAB_CÓDIGOS[[#This Row],[DESCRIÇÃO SIMPLES]])</f>
        <v>24</v>
      </c>
    </row>
    <row r="26" spans="2:15" ht="50" x14ac:dyDescent="0.25">
      <c r="B26" s="90" t="s">
        <v>146</v>
      </c>
      <c r="C26" s="90">
        <v>6130</v>
      </c>
      <c r="D26" s="90" t="s">
        <v>59</v>
      </c>
      <c r="E26" s="90" t="s">
        <v>119</v>
      </c>
      <c r="F26" s="91" t="s">
        <v>63</v>
      </c>
      <c r="G26" s="90" t="s">
        <v>90</v>
      </c>
      <c r="H26" s="92" t="s">
        <v>100</v>
      </c>
      <c r="J2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EAV024S4S</v>
      </c>
      <c r="K2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EI SE</v>
      </c>
      <c r="L2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EtherNet IP, para instalação em área segura.</v>
      </c>
      <c r="M2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" s="84">
        <f>LEN(TAB_CÓDIGOS[[#This Row],[CÓDIGO]])</f>
        <v>9</v>
      </c>
      <c r="O26" s="84">
        <f>LEN(TAB_CÓDIGOS[[#This Row],[DESCRIÇÃO SIMPLES]])</f>
        <v>24</v>
      </c>
    </row>
    <row r="27" spans="2:15" ht="50" x14ac:dyDescent="0.25">
      <c r="B27" s="90" t="s">
        <v>146</v>
      </c>
      <c r="C27" s="90">
        <v>6130</v>
      </c>
      <c r="D27" s="93" t="s">
        <v>129</v>
      </c>
      <c r="E27" s="90" t="s">
        <v>115</v>
      </c>
      <c r="F27" s="91" t="s">
        <v>63</v>
      </c>
      <c r="G27" s="90" t="s">
        <v>90</v>
      </c>
      <c r="H27" s="92" t="s">
        <v>100</v>
      </c>
      <c r="J2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EAV03SS4S</v>
      </c>
      <c r="K2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EI SE</v>
      </c>
      <c r="L2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EtherNet IP, para instalação em área segura.</v>
      </c>
      <c r="M2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" s="84">
        <f>LEN(TAB_CÓDIGOS[[#This Row],[CÓDIGO]])</f>
        <v>9</v>
      </c>
      <c r="O27" s="84">
        <f>LEN(TAB_CÓDIGOS[[#This Row],[DESCRIÇÃO SIMPLES]])</f>
        <v>24</v>
      </c>
    </row>
    <row r="28" spans="2:15" ht="50" x14ac:dyDescent="0.25">
      <c r="B28" s="90" t="s">
        <v>146</v>
      </c>
      <c r="C28" s="90">
        <v>6130</v>
      </c>
      <c r="D28" s="93" t="s">
        <v>129</v>
      </c>
      <c r="E28" s="90" t="s">
        <v>61</v>
      </c>
      <c r="F28" s="91" t="s">
        <v>63</v>
      </c>
      <c r="G28" s="90" t="s">
        <v>90</v>
      </c>
      <c r="H28" s="92" t="s">
        <v>100</v>
      </c>
      <c r="J2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EAV033S4S</v>
      </c>
      <c r="K2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EI SE</v>
      </c>
      <c r="L2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EtherNet IP, para instalação em área segura.</v>
      </c>
      <c r="M2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" s="84">
        <f>LEN(TAB_CÓDIGOS[[#This Row],[CÓDIGO]])</f>
        <v>9</v>
      </c>
      <c r="O28" s="84">
        <f>LEN(TAB_CÓDIGOS[[#This Row],[DESCRIÇÃO SIMPLES]])</f>
        <v>24</v>
      </c>
    </row>
    <row r="29" spans="2:15" ht="50" x14ac:dyDescent="0.25">
      <c r="B29" s="90" t="s">
        <v>146</v>
      </c>
      <c r="C29" s="90">
        <v>6130</v>
      </c>
      <c r="D29" s="93" t="s">
        <v>129</v>
      </c>
      <c r="E29" s="90" t="s">
        <v>119</v>
      </c>
      <c r="F29" s="91" t="s">
        <v>63</v>
      </c>
      <c r="G29" s="90" t="s">
        <v>90</v>
      </c>
      <c r="H29" s="92" t="s">
        <v>100</v>
      </c>
      <c r="J2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EAV034S4S</v>
      </c>
      <c r="K2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EI SE</v>
      </c>
      <c r="L2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EtherNet IP, para instalação em área segura.</v>
      </c>
      <c r="M2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" s="84">
        <f>LEN(TAB_CÓDIGOS[[#This Row],[CÓDIGO]])</f>
        <v>9</v>
      </c>
      <c r="O29" s="84">
        <f>LEN(TAB_CÓDIGOS[[#This Row],[DESCRIÇÃO SIMPLES]])</f>
        <v>24</v>
      </c>
    </row>
    <row r="30" spans="2:15" ht="50" x14ac:dyDescent="0.25">
      <c r="B30" s="90" t="s">
        <v>146</v>
      </c>
      <c r="C30" s="90">
        <v>6130</v>
      </c>
      <c r="D30" s="90" t="s">
        <v>126</v>
      </c>
      <c r="E30" s="90" t="s">
        <v>115</v>
      </c>
      <c r="F30" s="91" t="s">
        <v>63</v>
      </c>
      <c r="G30" s="90" t="s">
        <v>88</v>
      </c>
      <c r="H30" s="92" t="s">
        <v>100</v>
      </c>
      <c r="J3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EAV01SS3S</v>
      </c>
      <c r="K3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MB SE</v>
      </c>
      <c r="L3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ModBus RTU, para instalação em área segura.</v>
      </c>
      <c r="M3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" s="84">
        <f>LEN(TAB_CÓDIGOS[[#This Row],[CÓDIGO]])</f>
        <v>9</v>
      </c>
      <c r="O30" s="84">
        <f>LEN(TAB_CÓDIGOS[[#This Row],[DESCRIÇÃO SIMPLES]])</f>
        <v>24</v>
      </c>
    </row>
    <row r="31" spans="2:15" ht="50" x14ac:dyDescent="0.25">
      <c r="B31" s="90" t="s">
        <v>146</v>
      </c>
      <c r="C31" s="90">
        <v>6130</v>
      </c>
      <c r="D31" s="90" t="s">
        <v>126</v>
      </c>
      <c r="E31" s="90" t="s">
        <v>61</v>
      </c>
      <c r="F31" s="91" t="s">
        <v>63</v>
      </c>
      <c r="G31" s="90" t="s">
        <v>88</v>
      </c>
      <c r="H31" s="92" t="s">
        <v>100</v>
      </c>
      <c r="J3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EAV013S3S</v>
      </c>
      <c r="K3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MB SE</v>
      </c>
      <c r="L3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ModBus RTU, para instalação em área segura.</v>
      </c>
      <c r="M3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" s="84">
        <f>LEN(TAB_CÓDIGOS[[#This Row],[CÓDIGO]])</f>
        <v>9</v>
      </c>
      <c r="O31" s="84">
        <f>LEN(TAB_CÓDIGOS[[#This Row],[DESCRIÇÃO SIMPLES]])</f>
        <v>24</v>
      </c>
    </row>
    <row r="32" spans="2:15" ht="50" x14ac:dyDescent="0.25">
      <c r="B32" s="90" t="s">
        <v>146</v>
      </c>
      <c r="C32" s="90">
        <v>6130</v>
      </c>
      <c r="D32" s="90" t="s">
        <v>126</v>
      </c>
      <c r="E32" s="90" t="s">
        <v>119</v>
      </c>
      <c r="F32" s="91" t="s">
        <v>63</v>
      </c>
      <c r="G32" s="90" t="s">
        <v>88</v>
      </c>
      <c r="H32" s="92" t="s">
        <v>100</v>
      </c>
      <c r="J3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EAV014S3S</v>
      </c>
      <c r="K3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MB SE</v>
      </c>
      <c r="L3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ModBus RTU, para instalação em área segura.</v>
      </c>
      <c r="M3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" s="84">
        <f>LEN(TAB_CÓDIGOS[[#This Row],[CÓDIGO]])</f>
        <v>9</v>
      </c>
      <c r="O32" s="84">
        <f>LEN(TAB_CÓDIGOS[[#This Row],[DESCRIÇÃO SIMPLES]])</f>
        <v>24</v>
      </c>
    </row>
    <row r="33" spans="2:15" ht="50" x14ac:dyDescent="0.25">
      <c r="B33" s="90" t="s">
        <v>146</v>
      </c>
      <c r="C33" s="90">
        <v>6130</v>
      </c>
      <c r="D33" s="90" t="s">
        <v>59</v>
      </c>
      <c r="E33" s="90" t="s">
        <v>115</v>
      </c>
      <c r="F33" s="91" t="s">
        <v>63</v>
      </c>
      <c r="G33" s="90" t="s">
        <v>88</v>
      </c>
      <c r="H33" s="92" t="s">
        <v>100</v>
      </c>
      <c r="J3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EAV02SS3S</v>
      </c>
      <c r="K3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MB SE</v>
      </c>
      <c r="L3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ModBus RTU, para instalação em área segura.</v>
      </c>
      <c r="M3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" s="84">
        <f>LEN(TAB_CÓDIGOS[[#This Row],[CÓDIGO]])</f>
        <v>9</v>
      </c>
      <c r="O33" s="84">
        <f>LEN(TAB_CÓDIGOS[[#This Row],[DESCRIÇÃO SIMPLES]])</f>
        <v>24</v>
      </c>
    </row>
    <row r="34" spans="2:15" ht="50" x14ac:dyDescent="0.25">
      <c r="B34" s="90" t="s">
        <v>146</v>
      </c>
      <c r="C34" s="90">
        <v>6130</v>
      </c>
      <c r="D34" s="90" t="s">
        <v>59</v>
      </c>
      <c r="E34" s="90" t="s">
        <v>61</v>
      </c>
      <c r="F34" s="91" t="s">
        <v>63</v>
      </c>
      <c r="G34" s="90" t="s">
        <v>88</v>
      </c>
      <c r="H34" s="92" t="s">
        <v>100</v>
      </c>
      <c r="J3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EAV023S3S</v>
      </c>
      <c r="K3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MB SE</v>
      </c>
      <c r="L3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ModBus RTU, para instalação em área segura.</v>
      </c>
      <c r="M3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" s="84">
        <f>LEN(TAB_CÓDIGOS[[#This Row],[CÓDIGO]])</f>
        <v>9</v>
      </c>
      <c r="O34" s="84">
        <f>LEN(TAB_CÓDIGOS[[#This Row],[DESCRIÇÃO SIMPLES]])</f>
        <v>24</v>
      </c>
    </row>
    <row r="35" spans="2:15" ht="50" x14ac:dyDescent="0.25">
      <c r="B35" s="90" t="s">
        <v>146</v>
      </c>
      <c r="C35" s="90">
        <v>6130</v>
      </c>
      <c r="D35" s="90" t="s">
        <v>59</v>
      </c>
      <c r="E35" s="90" t="s">
        <v>119</v>
      </c>
      <c r="F35" s="91" t="s">
        <v>63</v>
      </c>
      <c r="G35" s="90" t="s">
        <v>88</v>
      </c>
      <c r="H35" s="92" t="s">
        <v>100</v>
      </c>
      <c r="J3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EAV024S3S</v>
      </c>
      <c r="K3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MB SE</v>
      </c>
      <c r="L3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ModBus RTU, para instalação em área segura.</v>
      </c>
      <c r="M3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" s="84">
        <f>LEN(TAB_CÓDIGOS[[#This Row],[CÓDIGO]])</f>
        <v>9</v>
      </c>
      <c r="O35" s="84">
        <f>LEN(TAB_CÓDIGOS[[#This Row],[DESCRIÇÃO SIMPLES]])</f>
        <v>24</v>
      </c>
    </row>
    <row r="36" spans="2:15" ht="50" x14ac:dyDescent="0.25">
      <c r="B36" s="90" t="s">
        <v>146</v>
      </c>
      <c r="C36" s="90">
        <v>6130</v>
      </c>
      <c r="D36" s="93" t="s">
        <v>129</v>
      </c>
      <c r="E36" s="90" t="s">
        <v>115</v>
      </c>
      <c r="F36" s="91" t="s">
        <v>63</v>
      </c>
      <c r="G36" s="90" t="s">
        <v>88</v>
      </c>
      <c r="H36" s="92" t="s">
        <v>100</v>
      </c>
      <c r="J3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EAV03SS3S</v>
      </c>
      <c r="K3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MB SE</v>
      </c>
      <c r="L3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ModBus RTU, para instalação em área segura.</v>
      </c>
      <c r="M3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" s="84">
        <f>LEN(TAB_CÓDIGOS[[#This Row],[CÓDIGO]])</f>
        <v>9</v>
      </c>
      <c r="O36" s="84">
        <f>LEN(TAB_CÓDIGOS[[#This Row],[DESCRIÇÃO SIMPLES]])</f>
        <v>24</v>
      </c>
    </row>
    <row r="37" spans="2:15" ht="50" x14ac:dyDescent="0.25">
      <c r="B37" s="90" t="s">
        <v>146</v>
      </c>
      <c r="C37" s="90">
        <v>6130</v>
      </c>
      <c r="D37" s="93" t="s">
        <v>129</v>
      </c>
      <c r="E37" s="90" t="s">
        <v>61</v>
      </c>
      <c r="F37" s="91" t="s">
        <v>63</v>
      </c>
      <c r="G37" s="90" t="s">
        <v>88</v>
      </c>
      <c r="H37" s="92" t="s">
        <v>100</v>
      </c>
      <c r="J3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EAV033S3S</v>
      </c>
      <c r="K3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MB SE</v>
      </c>
      <c r="L3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ModBus RTU, para instalação em área segura.</v>
      </c>
      <c r="M3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7" s="84">
        <f>LEN(TAB_CÓDIGOS[[#This Row],[CÓDIGO]])</f>
        <v>9</v>
      </c>
      <c r="O37" s="84">
        <f>LEN(TAB_CÓDIGOS[[#This Row],[DESCRIÇÃO SIMPLES]])</f>
        <v>24</v>
      </c>
    </row>
    <row r="38" spans="2:15" ht="50" x14ac:dyDescent="0.25">
      <c r="B38" s="90" t="s">
        <v>146</v>
      </c>
      <c r="C38" s="90">
        <v>6130</v>
      </c>
      <c r="D38" s="93" t="s">
        <v>129</v>
      </c>
      <c r="E38" s="90" t="s">
        <v>119</v>
      </c>
      <c r="F38" s="91" t="s">
        <v>63</v>
      </c>
      <c r="G38" s="90" t="s">
        <v>88</v>
      </c>
      <c r="H38" s="92" t="s">
        <v>100</v>
      </c>
      <c r="J3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EAV034S3S</v>
      </c>
      <c r="K3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MB SE</v>
      </c>
      <c r="L3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ModBus RTU, para instalação em área segura.</v>
      </c>
      <c r="M3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8" s="84">
        <f>LEN(TAB_CÓDIGOS[[#This Row],[CÓDIGO]])</f>
        <v>9</v>
      </c>
      <c r="O38" s="84">
        <f>LEN(TAB_CÓDIGOS[[#This Row],[DESCRIÇÃO SIMPLES]])</f>
        <v>24</v>
      </c>
    </row>
    <row r="39" spans="2:15" ht="50" x14ac:dyDescent="0.25">
      <c r="B39" s="90" t="s">
        <v>146</v>
      </c>
      <c r="C39" s="90">
        <v>6130</v>
      </c>
      <c r="D39" s="90" t="s">
        <v>126</v>
      </c>
      <c r="E39" s="90" t="s">
        <v>115</v>
      </c>
      <c r="F39" s="91" t="s">
        <v>63</v>
      </c>
      <c r="G39" s="90" t="s">
        <v>86</v>
      </c>
      <c r="H39" s="92" t="s">
        <v>100</v>
      </c>
      <c r="J3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EAV01SS2S</v>
      </c>
      <c r="K3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PB SE</v>
      </c>
      <c r="L3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Profibus DP, para instalação em área segura.</v>
      </c>
      <c r="M3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9" s="84">
        <f>LEN(TAB_CÓDIGOS[[#This Row],[CÓDIGO]])</f>
        <v>9</v>
      </c>
      <c r="O39" s="84">
        <f>LEN(TAB_CÓDIGOS[[#This Row],[DESCRIÇÃO SIMPLES]])</f>
        <v>24</v>
      </c>
    </row>
    <row r="40" spans="2:15" ht="50" x14ac:dyDescent="0.25">
      <c r="B40" s="90" t="s">
        <v>146</v>
      </c>
      <c r="C40" s="90">
        <v>6130</v>
      </c>
      <c r="D40" s="90" t="s">
        <v>126</v>
      </c>
      <c r="E40" s="90" t="s">
        <v>61</v>
      </c>
      <c r="F40" s="91" t="s">
        <v>63</v>
      </c>
      <c r="G40" s="90" t="s">
        <v>86</v>
      </c>
      <c r="H40" s="92" t="s">
        <v>100</v>
      </c>
      <c r="J4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EAV013S2S</v>
      </c>
      <c r="K4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PB SE</v>
      </c>
      <c r="L4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Profibus DP, para instalação em área segura.</v>
      </c>
      <c r="M4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0" s="84">
        <f>LEN(TAB_CÓDIGOS[[#This Row],[CÓDIGO]])</f>
        <v>9</v>
      </c>
      <c r="O40" s="84">
        <f>LEN(TAB_CÓDIGOS[[#This Row],[DESCRIÇÃO SIMPLES]])</f>
        <v>24</v>
      </c>
    </row>
    <row r="41" spans="2:15" ht="50" x14ac:dyDescent="0.25">
      <c r="B41" s="90" t="s">
        <v>146</v>
      </c>
      <c r="C41" s="90">
        <v>6130</v>
      </c>
      <c r="D41" s="90" t="s">
        <v>126</v>
      </c>
      <c r="E41" s="90" t="s">
        <v>119</v>
      </c>
      <c r="F41" s="91" t="s">
        <v>63</v>
      </c>
      <c r="G41" s="90" t="s">
        <v>86</v>
      </c>
      <c r="H41" s="92" t="s">
        <v>100</v>
      </c>
      <c r="J4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EAV014S2S</v>
      </c>
      <c r="K4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PB SE</v>
      </c>
      <c r="L4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Profibus DP, para instalação em área segura.</v>
      </c>
      <c r="M4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1" s="84">
        <f>LEN(TAB_CÓDIGOS[[#This Row],[CÓDIGO]])</f>
        <v>9</v>
      </c>
      <c r="O41" s="84">
        <f>LEN(TAB_CÓDIGOS[[#This Row],[DESCRIÇÃO SIMPLES]])</f>
        <v>24</v>
      </c>
    </row>
    <row r="42" spans="2:15" ht="50" x14ac:dyDescent="0.25">
      <c r="B42" s="90" t="s">
        <v>146</v>
      </c>
      <c r="C42" s="90">
        <v>6130</v>
      </c>
      <c r="D42" s="90" t="s">
        <v>59</v>
      </c>
      <c r="E42" s="90" t="s">
        <v>115</v>
      </c>
      <c r="F42" s="91" t="s">
        <v>63</v>
      </c>
      <c r="G42" s="90" t="s">
        <v>86</v>
      </c>
      <c r="H42" s="92" t="s">
        <v>100</v>
      </c>
      <c r="J4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EAV02SS2S</v>
      </c>
      <c r="K4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PB SE</v>
      </c>
      <c r="L4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Profibus DP, para instalação em área segura.</v>
      </c>
      <c r="M4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2" s="84">
        <f>LEN(TAB_CÓDIGOS[[#This Row],[CÓDIGO]])</f>
        <v>9</v>
      </c>
      <c r="O42" s="84">
        <f>LEN(TAB_CÓDIGOS[[#This Row],[DESCRIÇÃO SIMPLES]])</f>
        <v>24</v>
      </c>
    </row>
    <row r="43" spans="2:15" ht="50" x14ac:dyDescent="0.25">
      <c r="B43" s="90" t="s">
        <v>146</v>
      </c>
      <c r="C43" s="90">
        <v>6130</v>
      </c>
      <c r="D43" s="90" t="s">
        <v>59</v>
      </c>
      <c r="E43" s="90" t="s">
        <v>61</v>
      </c>
      <c r="F43" s="91" t="s">
        <v>63</v>
      </c>
      <c r="G43" s="90" t="s">
        <v>86</v>
      </c>
      <c r="H43" s="92" t="s">
        <v>100</v>
      </c>
      <c r="J4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EAV023S2S</v>
      </c>
      <c r="K4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PB SE</v>
      </c>
      <c r="L4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Profibus DP, para instalação em área segura.</v>
      </c>
      <c r="M4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3" s="84">
        <f>LEN(TAB_CÓDIGOS[[#This Row],[CÓDIGO]])</f>
        <v>9</v>
      </c>
      <c r="O43" s="84">
        <f>LEN(TAB_CÓDIGOS[[#This Row],[DESCRIÇÃO SIMPLES]])</f>
        <v>24</v>
      </c>
    </row>
    <row r="44" spans="2:15" ht="50" x14ac:dyDescent="0.25">
      <c r="B44" s="90" t="s">
        <v>146</v>
      </c>
      <c r="C44" s="90">
        <v>6130</v>
      </c>
      <c r="D44" s="90" t="s">
        <v>59</v>
      </c>
      <c r="E44" s="90" t="s">
        <v>119</v>
      </c>
      <c r="F44" s="91" t="s">
        <v>63</v>
      </c>
      <c r="G44" s="90" t="s">
        <v>86</v>
      </c>
      <c r="H44" s="92" t="s">
        <v>100</v>
      </c>
      <c r="J4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EAV024S2S</v>
      </c>
      <c r="K4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PB SE</v>
      </c>
      <c r="L4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Profibus DP, para instalação em área segura.</v>
      </c>
      <c r="M4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4" s="84">
        <f>LEN(TAB_CÓDIGOS[[#This Row],[CÓDIGO]])</f>
        <v>9</v>
      </c>
      <c r="O44" s="84">
        <f>LEN(TAB_CÓDIGOS[[#This Row],[DESCRIÇÃO SIMPLES]])</f>
        <v>24</v>
      </c>
    </row>
    <row r="45" spans="2:15" ht="50" x14ac:dyDescent="0.25">
      <c r="B45" s="90" t="s">
        <v>146</v>
      </c>
      <c r="C45" s="90">
        <v>6130</v>
      </c>
      <c r="D45" s="93" t="s">
        <v>129</v>
      </c>
      <c r="E45" s="90" t="s">
        <v>115</v>
      </c>
      <c r="F45" s="91" t="s">
        <v>63</v>
      </c>
      <c r="G45" s="90" t="s">
        <v>86</v>
      </c>
      <c r="H45" s="92" t="s">
        <v>100</v>
      </c>
      <c r="J4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EAV03SS2S</v>
      </c>
      <c r="K4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PB SE</v>
      </c>
      <c r="L4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Profibus DP, para instalação em área segura.</v>
      </c>
      <c r="M4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5" s="84">
        <f>LEN(TAB_CÓDIGOS[[#This Row],[CÓDIGO]])</f>
        <v>9</v>
      </c>
      <c r="O45" s="84">
        <f>LEN(TAB_CÓDIGOS[[#This Row],[DESCRIÇÃO SIMPLES]])</f>
        <v>24</v>
      </c>
    </row>
    <row r="46" spans="2:15" ht="50" x14ac:dyDescent="0.25">
      <c r="B46" s="90" t="s">
        <v>146</v>
      </c>
      <c r="C46" s="90">
        <v>6130</v>
      </c>
      <c r="D46" s="93" t="s">
        <v>129</v>
      </c>
      <c r="E46" s="90" t="s">
        <v>61</v>
      </c>
      <c r="F46" s="91" t="s">
        <v>63</v>
      </c>
      <c r="G46" s="90" t="s">
        <v>86</v>
      </c>
      <c r="H46" s="92" t="s">
        <v>100</v>
      </c>
      <c r="J4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EAV033S2S</v>
      </c>
      <c r="K4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PB SE</v>
      </c>
      <c r="L4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Profibus DP, para instalação em área segura.</v>
      </c>
      <c r="M4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6" s="84">
        <f>LEN(TAB_CÓDIGOS[[#This Row],[CÓDIGO]])</f>
        <v>9</v>
      </c>
      <c r="O46" s="84">
        <f>LEN(TAB_CÓDIGOS[[#This Row],[DESCRIÇÃO SIMPLES]])</f>
        <v>24</v>
      </c>
    </row>
    <row r="47" spans="2:15" ht="50" x14ac:dyDescent="0.25">
      <c r="B47" s="90" t="s">
        <v>146</v>
      </c>
      <c r="C47" s="90">
        <v>6130</v>
      </c>
      <c r="D47" s="93" t="s">
        <v>129</v>
      </c>
      <c r="E47" s="90" t="s">
        <v>119</v>
      </c>
      <c r="F47" s="91" t="s">
        <v>63</v>
      </c>
      <c r="G47" s="90" t="s">
        <v>86</v>
      </c>
      <c r="H47" s="92" t="s">
        <v>100</v>
      </c>
      <c r="J4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EAV034S2S</v>
      </c>
      <c r="K4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PB SE</v>
      </c>
      <c r="L4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Profibus DP, para instalação em área segura.</v>
      </c>
      <c r="M4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7" s="84">
        <f>LEN(TAB_CÓDIGOS[[#This Row],[CÓDIGO]])</f>
        <v>9</v>
      </c>
      <c r="O47" s="84">
        <f>LEN(TAB_CÓDIGOS[[#This Row],[DESCRIÇÃO SIMPLES]])</f>
        <v>24</v>
      </c>
    </row>
    <row r="48" spans="2:15" ht="50" x14ac:dyDescent="0.25">
      <c r="B48" s="90" t="s">
        <v>146</v>
      </c>
      <c r="C48" s="90">
        <v>6130</v>
      </c>
      <c r="D48" s="90" t="s">
        <v>126</v>
      </c>
      <c r="E48" s="90" t="s">
        <v>115</v>
      </c>
      <c r="F48" s="91" t="s">
        <v>63</v>
      </c>
      <c r="G48" s="90" t="s">
        <v>92</v>
      </c>
      <c r="H48" s="92" t="s">
        <v>100</v>
      </c>
      <c r="J4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EAV01SS5S</v>
      </c>
      <c r="K4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TN SE</v>
      </c>
      <c r="L4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Profinet, para instalação em área segura.</v>
      </c>
      <c r="M4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8" s="84">
        <f>LEN(TAB_CÓDIGOS[[#This Row],[CÓDIGO]])</f>
        <v>9</v>
      </c>
      <c r="O48" s="84">
        <f>LEN(TAB_CÓDIGOS[[#This Row],[DESCRIÇÃO SIMPLES]])</f>
        <v>24</v>
      </c>
    </row>
    <row r="49" spans="2:15" ht="50" x14ac:dyDescent="0.25">
      <c r="B49" s="90" t="s">
        <v>146</v>
      </c>
      <c r="C49" s="90">
        <v>6130</v>
      </c>
      <c r="D49" s="90" t="s">
        <v>126</v>
      </c>
      <c r="E49" s="90" t="s">
        <v>61</v>
      </c>
      <c r="F49" s="91" t="s">
        <v>63</v>
      </c>
      <c r="G49" s="90" t="s">
        <v>92</v>
      </c>
      <c r="H49" s="92" t="s">
        <v>100</v>
      </c>
      <c r="J4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EAV013S5S</v>
      </c>
      <c r="K4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TN SE</v>
      </c>
      <c r="L4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Profinet, para instalação em área segura.</v>
      </c>
      <c r="M4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49" s="84">
        <f>LEN(TAB_CÓDIGOS[[#This Row],[CÓDIGO]])</f>
        <v>9</v>
      </c>
      <c r="O49" s="84">
        <f>LEN(TAB_CÓDIGOS[[#This Row],[DESCRIÇÃO SIMPLES]])</f>
        <v>24</v>
      </c>
    </row>
    <row r="50" spans="2:15" ht="50" x14ac:dyDescent="0.25">
      <c r="B50" s="90" t="s">
        <v>146</v>
      </c>
      <c r="C50" s="90">
        <v>6130</v>
      </c>
      <c r="D50" s="90" t="s">
        <v>126</v>
      </c>
      <c r="E50" s="90" t="s">
        <v>119</v>
      </c>
      <c r="F50" s="91" t="s">
        <v>63</v>
      </c>
      <c r="G50" s="90" t="s">
        <v>92</v>
      </c>
      <c r="H50" s="92" t="s">
        <v>100</v>
      </c>
      <c r="J5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EAV014S5S</v>
      </c>
      <c r="K5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TN SE</v>
      </c>
      <c r="L5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Profinet, para instalação em área segura.</v>
      </c>
      <c r="M5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0" s="84">
        <f>LEN(TAB_CÓDIGOS[[#This Row],[CÓDIGO]])</f>
        <v>9</v>
      </c>
      <c r="O50" s="84">
        <f>LEN(TAB_CÓDIGOS[[#This Row],[DESCRIÇÃO SIMPLES]])</f>
        <v>24</v>
      </c>
    </row>
    <row r="51" spans="2:15" ht="50" x14ac:dyDescent="0.25">
      <c r="B51" s="90" t="s">
        <v>146</v>
      </c>
      <c r="C51" s="90">
        <v>6130</v>
      </c>
      <c r="D51" s="90" t="s">
        <v>59</v>
      </c>
      <c r="E51" s="90" t="s">
        <v>115</v>
      </c>
      <c r="F51" s="91" t="s">
        <v>63</v>
      </c>
      <c r="G51" s="90" t="s">
        <v>92</v>
      </c>
      <c r="H51" s="92" t="s">
        <v>100</v>
      </c>
      <c r="J5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EAV02SS5S</v>
      </c>
      <c r="K5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TN SE</v>
      </c>
      <c r="L5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Profinet, para instalação em área segura.</v>
      </c>
      <c r="M5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1" s="84">
        <f>LEN(TAB_CÓDIGOS[[#This Row],[CÓDIGO]])</f>
        <v>9</v>
      </c>
      <c r="O51" s="84">
        <f>LEN(TAB_CÓDIGOS[[#This Row],[DESCRIÇÃO SIMPLES]])</f>
        <v>24</v>
      </c>
    </row>
    <row r="52" spans="2:15" ht="50" x14ac:dyDescent="0.25">
      <c r="B52" s="90" t="s">
        <v>146</v>
      </c>
      <c r="C52" s="90">
        <v>6130</v>
      </c>
      <c r="D52" s="90" t="s">
        <v>59</v>
      </c>
      <c r="E52" s="90" t="s">
        <v>61</v>
      </c>
      <c r="F52" s="91" t="s">
        <v>63</v>
      </c>
      <c r="G52" s="90" t="s">
        <v>92</v>
      </c>
      <c r="H52" s="92" t="s">
        <v>100</v>
      </c>
      <c r="J5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EAV023S5S</v>
      </c>
      <c r="K5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TN SE</v>
      </c>
      <c r="L5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Profinet, para instalação em área segura.</v>
      </c>
      <c r="M5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2" s="84">
        <f>LEN(TAB_CÓDIGOS[[#This Row],[CÓDIGO]])</f>
        <v>9</v>
      </c>
      <c r="O52" s="84">
        <f>LEN(TAB_CÓDIGOS[[#This Row],[DESCRIÇÃO SIMPLES]])</f>
        <v>24</v>
      </c>
    </row>
    <row r="53" spans="2:15" ht="50" x14ac:dyDescent="0.25">
      <c r="B53" s="90" t="s">
        <v>146</v>
      </c>
      <c r="C53" s="90">
        <v>6130</v>
      </c>
      <c r="D53" s="90" t="s">
        <v>59</v>
      </c>
      <c r="E53" s="90" t="s">
        <v>119</v>
      </c>
      <c r="F53" s="91" t="s">
        <v>63</v>
      </c>
      <c r="G53" s="90" t="s">
        <v>92</v>
      </c>
      <c r="H53" s="92" t="s">
        <v>100</v>
      </c>
      <c r="J5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EAV024S5S</v>
      </c>
      <c r="K5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TN SE</v>
      </c>
      <c r="L5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Profinet, para instalação em área segura.</v>
      </c>
      <c r="M5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3" s="84">
        <f>LEN(TAB_CÓDIGOS[[#This Row],[CÓDIGO]])</f>
        <v>9</v>
      </c>
      <c r="O53" s="84">
        <f>LEN(TAB_CÓDIGOS[[#This Row],[DESCRIÇÃO SIMPLES]])</f>
        <v>24</v>
      </c>
    </row>
    <row r="54" spans="2:15" ht="50" x14ac:dyDescent="0.25">
      <c r="B54" s="90" t="s">
        <v>146</v>
      </c>
      <c r="C54" s="90">
        <v>6130</v>
      </c>
      <c r="D54" s="93" t="s">
        <v>129</v>
      </c>
      <c r="E54" s="90" t="s">
        <v>115</v>
      </c>
      <c r="F54" s="91" t="s">
        <v>63</v>
      </c>
      <c r="G54" s="90" t="s">
        <v>92</v>
      </c>
      <c r="H54" s="92" t="s">
        <v>100</v>
      </c>
      <c r="J5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EAV03SS5S</v>
      </c>
      <c r="K5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TN SE</v>
      </c>
      <c r="L5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Profinet, para instalação em área segura.</v>
      </c>
      <c r="M5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4" s="84">
        <f>LEN(TAB_CÓDIGOS[[#This Row],[CÓDIGO]])</f>
        <v>9</v>
      </c>
      <c r="O54" s="84">
        <f>LEN(TAB_CÓDIGOS[[#This Row],[DESCRIÇÃO SIMPLES]])</f>
        <v>24</v>
      </c>
    </row>
    <row r="55" spans="2:15" ht="50" x14ac:dyDescent="0.25">
      <c r="B55" s="90" t="s">
        <v>146</v>
      </c>
      <c r="C55" s="90">
        <v>6130</v>
      </c>
      <c r="D55" s="93" t="s">
        <v>129</v>
      </c>
      <c r="E55" s="90" t="s">
        <v>61</v>
      </c>
      <c r="F55" s="91" t="s">
        <v>63</v>
      </c>
      <c r="G55" s="90" t="s">
        <v>92</v>
      </c>
      <c r="H55" s="92" t="s">
        <v>100</v>
      </c>
      <c r="J5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EAV033S5S</v>
      </c>
      <c r="K5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TN SE</v>
      </c>
      <c r="L5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Profinet, para instalação em área segura.</v>
      </c>
      <c r="M5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5" s="84">
        <f>LEN(TAB_CÓDIGOS[[#This Row],[CÓDIGO]])</f>
        <v>9</v>
      </c>
      <c r="O55" s="84">
        <f>LEN(TAB_CÓDIGOS[[#This Row],[DESCRIÇÃO SIMPLES]])</f>
        <v>24</v>
      </c>
    </row>
    <row r="56" spans="2:15" ht="50" x14ac:dyDescent="0.25">
      <c r="B56" s="90" t="s">
        <v>146</v>
      </c>
      <c r="C56" s="90">
        <v>6130</v>
      </c>
      <c r="D56" s="93" t="s">
        <v>129</v>
      </c>
      <c r="E56" s="90" t="s">
        <v>119</v>
      </c>
      <c r="F56" s="91" t="s">
        <v>63</v>
      </c>
      <c r="G56" s="90" t="s">
        <v>92</v>
      </c>
      <c r="H56" s="92" t="s">
        <v>100</v>
      </c>
      <c r="J5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EAV034S5S</v>
      </c>
      <c r="K5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TN SE</v>
      </c>
      <c r="L5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Profinet, para instalação em área segura.</v>
      </c>
      <c r="M5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6" s="84">
        <f>LEN(TAB_CÓDIGOS[[#This Row],[CÓDIGO]])</f>
        <v>9</v>
      </c>
      <c r="O56" s="84">
        <f>LEN(TAB_CÓDIGOS[[#This Row],[DESCRIÇÃO SIMPLES]])</f>
        <v>24</v>
      </c>
    </row>
    <row r="57" spans="2:15" ht="37.5" x14ac:dyDescent="0.25">
      <c r="B57" s="90" t="s">
        <v>146</v>
      </c>
      <c r="C57" s="90">
        <v>6130</v>
      </c>
      <c r="D57" s="90" t="s">
        <v>126</v>
      </c>
      <c r="E57" s="90" t="s">
        <v>115</v>
      </c>
      <c r="F57" s="91" t="s">
        <v>46</v>
      </c>
      <c r="G57" s="90" t="s">
        <v>65</v>
      </c>
      <c r="H57" s="92" t="s">
        <v>100</v>
      </c>
      <c r="J5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EAV01SN1S</v>
      </c>
      <c r="K5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DN SE</v>
      </c>
      <c r="L5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DeviceNet, para instalação em área segura.</v>
      </c>
      <c r="M5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7" s="84">
        <f>LEN(TAB_CÓDIGOS[[#This Row],[CÓDIGO]])</f>
        <v>9</v>
      </c>
      <c r="O57" s="84">
        <f>LEN(TAB_CÓDIGOS[[#This Row],[DESCRIÇÃO SIMPLES]])</f>
        <v>24</v>
      </c>
    </row>
    <row r="58" spans="2:15" ht="37.5" x14ac:dyDescent="0.25">
      <c r="B58" s="90" t="s">
        <v>146</v>
      </c>
      <c r="C58" s="90">
        <v>6130</v>
      </c>
      <c r="D58" s="90" t="s">
        <v>126</v>
      </c>
      <c r="E58" s="90" t="s">
        <v>61</v>
      </c>
      <c r="F58" s="91" t="s">
        <v>46</v>
      </c>
      <c r="G58" s="90" t="s">
        <v>65</v>
      </c>
      <c r="H58" s="92" t="s">
        <v>100</v>
      </c>
      <c r="J5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EAV013N1S</v>
      </c>
      <c r="K5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DN SE</v>
      </c>
      <c r="L5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DeviceNet, para instalação em área segura.</v>
      </c>
      <c r="M5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8" s="84">
        <f>LEN(TAB_CÓDIGOS[[#This Row],[CÓDIGO]])</f>
        <v>9</v>
      </c>
      <c r="O58" s="84">
        <f>LEN(TAB_CÓDIGOS[[#This Row],[DESCRIÇÃO SIMPLES]])</f>
        <v>24</v>
      </c>
    </row>
    <row r="59" spans="2:15" ht="37.5" x14ac:dyDescent="0.25">
      <c r="B59" s="90" t="s">
        <v>146</v>
      </c>
      <c r="C59" s="90">
        <v>6130</v>
      </c>
      <c r="D59" s="90" t="s">
        <v>126</v>
      </c>
      <c r="E59" s="90" t="s">
        <v>119</v>
      </c>
      <c r="F59" s="91" t="s">
        <v>46</v>
      </c>
      <c r="G59" s="90" t="s">
        <v>65</v>
      </c>
      <c r="H59" s="92" t="s">
        <v>100</v>
      </c>
      <c r="J5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EAV014N1S</v>
      </c>
      <c r="K5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DN SE</v>
      </c>
      <c r="L5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DeviceNet, para instalação em área segura.</v>
      </c>
      <c r="M5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59" s="84">
        <f>LEN(TAB_CÓDIGOS[[#This Row],[CÓDIGO]])</f>
        <v>9</v>
      </c>
      <c r="O59" s="84">
        <f>LEN(TAB_CÓDIGOS[[#This Row],[DESCRIÇÃO SIMPLES]])</f>
        <v>24</v>
      </c>
    </row>
    <row r="60" spans="2:15" ht="37.5" x14ac:dyDescent="0.25">
      <c r="B60" s="90" t="s">
        <v>146</v>
      </c>
      <c r="C60" s="90">
        <v>6130</v>
      </c>
      <c r="D60" s="90" t="s">
        <v>59</v>
      </c>
      <c r="E60" s="90" t="s">
        <v>115</v>
      </c>
      <c r="F60" s="91" t="s">
        <v>46</v>
      </c>
      <c r="G60" s="90" t="s">
        <v>65</v>
      </c>
      <c r="H60" s="92" t="s">
        <v>100</v>
      </c>
      <c r="J6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EAV02SN1S</v>
      </c>
      <c r="K6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DN SE</v>
      </c>
      <c r="L6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DeviceNet, para instalação em área segura.</v>
      </c>
      <c r="M6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0" s="84">
        <f>LEN(TAB_CÓDIGOS[[#This Row],[CÓDIGO]])</f>
        <v>9</v>
      </c>
      <c r="O60" s="84">
        <f>LEN(TAB_CÓDIGOS[[#This Row],[DESCRIÇÃO SIMPLES]])</f>
        <v>24</v>
      </c>
    </row>
    <row r="61" spans="2:15" ht="37.5" x14ac:dyDescent="0.25">
      <c r="B61" s="90" t="s">
        <v>146</v>
      </c>
      <c r="C61" s="90">
        <v>6130</v>
      </c>
      <c r="D61" s="90" t="s">
        <v>59</v>
      </c>
      <c r="E61" s="90" t="s">
        <v>61</v>
      </c>
      <c r="F61" s="91" t="s">
        <v>46</v>
      </c>
      <c r="G61" s="90" t="s">
        <v>65</v>
      </c>
      <c r="H61" s="92" t="s">
        <v>100</v>
      </c>
      <c r="J6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EAV023N1S</v>
      </c>
      <c r="K6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DN SE</v>
      </c>
      <c r="L6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DeviceNet, para instalação em área segura.</v>
      </c>
      <c r="M6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1" s="84">
        <f>LEN(TAB_CÓDIGOS[[#This Row],[CÓDIGO]])</f>
        <v>9</v>
      </c>
      <c r="O61" s="84">
        <f>LEN(TAB_CÓDIGOS[[#This Row],[DESCRIÇÃO SIMPLES]])</f>
        <v>24</v>
      </c>
    </row>
    <row r="62" spans="2:15" ht="37.5" x14ac:dyDescent="0.25">
      <c r="B62" s="90" t="s">
        <v>146</v>
      </c>
      <c r="C62" s="90">
        <v>6130</v>
      </c>
      <c r="D62" s="90" t="s">
        <v>59</v>
      </c>
      <c r="E62" s="90" t="s">
        <v>119</v>
      </c>
      <c r="F62" s="91" t="s">
        <v>46</v>
      </c>
      <c r="G62" s="90" t="s">
        <v>65</v>
      </c>
      <c r="H62" s="92" t="s">
        <v>100</v>
      </c>
      <c r="J6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EAV024N1S</v>
      </c>
      <c r="K6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DN SE</v>
      </c>
      <c r="L6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DeviceNet, para instalação em área segura.</v>
      </c>
      <c r="M6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2" s="84">
        <f>LEN(TAB_CÓDIGOS[[#This Row],[CÓDIGO]])</f>
        <v>9</v>
      </c>
      <c r="O62" s="84">
        <f>LEN(TAB_CÓDIGOS[[#This Row],[DESCRIÇÃO SIMPLES]])</f>
        <v>24</v>
      </c>
    </row>
    <row r="63" spans="2:15" ht="37.5" x14ac:dyDescent="0.25">
      <c r="B63" s="90" t="s">
        <v>146</v>
      </c>
      <c r="C63" s="90">
        <v>6130</v>
      </c>
      <c r="D63" s="93" t="s">
        <v>129</v>
      </c>
      <c r="E63" s="90" t="s">
        <v>115</v>
      </c>
      <c r="F63" s="91" t="s">
        <v>46</v>
      </c>
      <c r="G63" s="90" t="s">
        <v>65</v>
      </c>
      <c r="H63" s="92" t="s">
        <v>100</v>
      </c>
      <c r="J6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EAV03SN1S</v>
      </c>
      <c r="K6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DN SE</v>
      </c>
      <c r="L6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DeviceNet, para instalação em área segura.</v>
      </c>
      <c r="M6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3" s="84">
        <f>LEN(TAB_CÓDIGOS[[#This Row],[CÓDIGO]])</f>
        <v>9</v>
      </c>
      <c r="O63" s="84">
        <f>LEN(TAB_CÓDIGOS[[#This Row],[DESCRIÇÃO SIMPLES]])</f>
        <v>24</v>
      </c>
    </row>
    <row r="64" spans="2:15" ht="37.5" x14ac:dyDescent="0.25">
      <c r="B64" s="90" t="s">
        <v>146</v>
      </c>
      <c r="C64" s="90">
        <v>6130</v>
      </c>
      <c r="D64" s="93" t="s">
        <v>129</v>
      </c>
      <c r="E64" s="90" t="s">
        <v>61</v>
      </c>
      <c r="F64" s="91" t="s">
        <v>46</v>
      </c>
      <c r="G64" s="90" t="s">
        <v>65</v>
      </c>
      <c r="H64" s="92" t="s">
        <v>100</v>
      </c>
      <c r="J6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EAV033N1S</v>
      </c>
      <c r="K6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DN SE</v>
      </c>
      <c r="L6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DeviceNet, para instalação em área segura.</v>
      </c>
      <c r="M6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4" s="84">
        <f>LEN(TAB_CÓDIGOS[[#This Row],[CÓDIGO]])</f>
        <v>9</v>
      </c>
      <c r="O64" s="84">
        <f>LEN(TAB_CÓDIGOS[[#This Row],[DESCRIÇÃO SIMPLES]])</f>
        <v>24</v>
      </c>
    </row>
    <row r="65" spans="2:15" ht="37.5" x14ac:dyDescent="0.25">
      <c r="B65" s="90" t="s">
        <v>146</v>
      </c>
      <c r="C65" s="90">
        <v>6130</v>
      </c>
      <c r="D65" s="93" t="s">
        <v>129</v>
      </c>
      <c r="E65" s="90" t="s">
        <v>119</v>
      </c>
      <c r="F65" s="91" t="s">
        <v>46</v>
      </c>
      <c r="G65" s="90" t="s">
        <v>65</v>
      </c>
      <c r="H65" s="92" t="s">
        <v>100</v>
      </c>
      <c r="J6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EAV034N1S</v>
      </c>
      <c r="K6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DN SE</v>
      </c>
      <c r="L6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DeviceNet, para instalação em área segura.</v>
      </c>
      <c r="M6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5" s="84">
        <f>LEN(TAB_CÓDIGOS[[#This Row],[CÓDIGO]])</f>
        <v>9</v>
      </c>
      <c r="O65" s="84">
        <f>LEN(TAB_CÓDIGOS[[#This Row],[DESCRIÇÃO SIMPLES]])</f>
        <v>24</v>
      </c>
    </row>
    <row r="66" spans="2:15" ht="37.5" x14ac:dyDescent="0.25">
      <c r="B66" s="90" t="s">
        <v>146</v>
      </c>
      <c r="C66" s="90">
        <v>6130</v>
      </c>
      <c r="D66" s="90" t="s">
        <v>126</v>
      </c>
      <c r="E66" s="90" t="s">
        <v>115</v>
      </c>
      <c r="F66" s="91" t="s">
        <v>46</v>
      </c>
      <c r="G66" s="90" t="s">
        <v>90</v>
      </c>
      <c r="H66" s="92" t="s">
        <v>100</v>
      </c>
      <c r="J6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EAV01SN4S</v>
      </c>
      <c r="K6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EI SE</v>
      </c>
      <c r="L6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EtherNet IP, para instalação em área segura.</v>
      </c>
      <c r="M6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6" s="84">
        <f>LEN(TAB_CÓDIGOS[[#This Row],[CÓDIGO]])</f>
        <v>9</v>
      </c>
      <c r="O66" s="84">
        <f>LEN(TAB_CÓDIGOS[[#This Row],[DESCRIÇÃO SIMPLES]])</f>
        <v>24</v>
      </c>
    </row>
    <row r="67" spans="2:15" ht="37.5" x14ac:dyDescent="0.25">
      <c r="B67" s="90" t="s">
        <v>146</v>
      </c>
      <c r="C67" s="90">
        <v>6130</v>
      </c>
      <c r="D67" s="90" t="s">
        <v>126</v>
      </c>
      <c r="E67" s="90" t="s">
        <v>61</v>
      </c>
      <c r="F67" s="91" t="s">
        <v>46</v>
      </c>
      <c r="G67" s="90" t="s">
        <v>90</v>
      </c>
      <c r="H67" s="92" t="s">
        <v>100</v>
      </c>
      <c r="J6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EAV013N4S</v>
      </c>
      <c r="K6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EI SE</v>
      </c>
      <c r="L6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EtherNet IP, para instalação em área segura.</v>
      </c>
      <c r="M6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7" s="84">
        <f>LEN(TAB_CÓDIGOS[[#This Row],[CÓDIGO]])</f>
        <v>9</v>
      </c>
      <c r="O67" s="84">
        <f>LEN(TAB_CÓDIGOS[[#This Row],[DESCRIÇÃO SIMPLES]])</f>
        <v>24</v>
      </c>
    </row>
    <row r="68" spans="2:15" ht="37.5" x14ac:dyDescent="0.25">
      <c r="B68" s="90" t="s">
        <v>146</v>
      </c>
      <c r="C68" s="90">
        <v>6130</v>
      </c>
      <c r="D68" s="90" t="s">
        <v>126</v>
      </c>
      <c r="E68" s="90" t="s">
        <v>119</v>
      </c>
      <c r="F68" s="91" t="s">
        <v>46</v>
      </c>
      <c r="G68" s="90" t="s">
        <v>90</v>
      </c>
      <c r="H68" s="92" t="s">
        <v>100</v>
      </c>
      <c r="J6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EAV014N4S</v>
      </c>
      <c r="K6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EI SE</v>
      </c>
      <c r="L6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EtherNet IP, para instalação em área segura.</v>
      </c>
      <c r="M6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8" s="84">
        <f>LEN(TAB_CÓDIGOS[[#This Row],[CÓDIGO]])</f>
        <v>9</v>
      </c>
      <c r="O68" s="84">
        <f>LEN(TAB_CÓDIGOS[[#This Row],[DESCRIÇÃO SIMPLES]])</f>
        <v>24</v>
      </c>
    </row>
    <row r="69" spans="2:15" ht="37.5" x14ac:dyDescent="0.25">
      <c r="B69" s="90" t="s">
        <v>146</v>
      </c>
      <c r="C69" s="90">
        <v>6130</v>
      </c>
      <c r="D69" s="90" t="s">
        <v>59</v>
      </c>
      <c r="E69" s="90" t="s">
        <v>115</v>
      </c>
      <c r="F69" s="91" t="s">
        <v>46</v>
      </c>
      <c r="G69" s="90" t="s">
        <v>90</v>
      </c>
      <c r="H69" s="92" t="s">
        <v>100</v>
      </c>
      <c r="J6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EAV02SN4S</v>
      </c>
      <c r="K6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EI SE</v>
      </c>
      <c r="L6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EtherNet IP, para instalação em área segura.</v>
      </c>
      <c r="M6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69" s="84">
        <f>LEN(TAB_CÓDIGOS[[#This Row],[CÓDIGO]])</f>
        <v>9</v>
      </c>
      <c r="O69" s="84">
        <f>LEN(TAB_CÓDIGOS[[#This Row],[DESCRIÇÃO SIMPLES]])</f>
        <v>24</v>
      </c>
    </row>
    <row r="70" spans="2:15" ht="37.5" x14ac:dyDescent="0.25">
      <c r="B70" s="90" t="s">
        <v>146</v>
      </c>
      <c r="C70" s="90">
        <v>6130</v>
      </c>
      <c r="D70" s="90" t="s">
        <v>59</v>
      </c>
      <c r="E70" s="90" t="s">
        <v>61</v>
      </c>
      <c r="F70" s="91" t="s">
        <v>46</v>
      </c>
      <c r="G70" s="90" t="s">
        <v>90</v>
      </c>
      <c r="H70" s="92" t="s">
        <v>100</v>
      </c>
      <c r="J7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EAV023N4S</v>
      </c>
      <c r="K7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EI SE</v>
      </c>
      <c r="L7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EtherNet IP, para instalação em área segura.</v>
      </c>
      <c r="M7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0" s="84">
        <f>LEN(TAB_CÓDIGOS[[#This Row],[CÓDIGO]])</f>
        <v>9</v>
      </c>
      <c r="O70" s="84">
        <f>LEN(TAB_CÓDIGOS[[#This Row],[DESCRIÇÃO SIMPLES]])</f>
        <v>24</v>
      </c>
    </row>
    <row r="71" spans="2:15" ht="37.5" x14ac:dyDescent="0.25">
      <c r="B71" s="90" t="s">
        <v>146</v>
      </c>
      <c r="C71" s="90">
        <v>6130</v>
      </c>
      <c r="D71" s="90" t="s">
        <v>59</v>
      </c>
      <c r="E71" s="90" t="s">
        <v>119</v>
      </c>
      <c r="F71" s="91" t="s">
        <v>46</v>
      </c>
      <c r="G71" s="90" t="s">
        <v>90</v>
      </c>
      <c r="H71" s="92" t="s">
        <v>100</v>
      </c>
      <c r="J7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EAV024N4S</v>
      </c>
      <c r="K7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EI SE</v>
      </c>
      <c r="L7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EtherNet IP, para instalação em área segura.</v>
      </c>
      <c r="M7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1" s="84">
        <f>LEN(TAB_CÓDIGOS[[#This Row],[CÓDIGO]])</f>
        <v>9</v>
      </c>
      <c r="O71" s="84">
        <f>LEN(TAB_CÓDIGOS[[#This Row],[DESCRIÇÃO SIMPLES]])</f>
        <v>24</v>
      </c>
    </row>
    <row r="72" spans="2:15" ht="37.5" x14ac:dyDescent="0.25">
      <c r="B72" s="90" t="s">
        <v>146</v>
      </c>
      <c r="C72" s="90">
        <v>6130</v>
      </c>
      <c r="D72" s="93" t="s">
        <v>129</v>
      </c>
      <c r="E72" s="90" t="s">
        <v>115</v>
      </c>
      <c r="F72" s="91" t="s">
        <v>46</v>
      </c>
      <c r="G72" s="90" t="s">
        <v>90</v>
      </c>
      <c r="H72" s="92" t="s">
        <v>100</v>
      </c>
      <c r="J7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EAV03SN4S</v>
      </c>
      <c r="K7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EI SE</v>
      </c>
      <c r="L7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EtherNet IP, para instalação em área segura.</v>
      </c>
      <c r="M7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2" s="84">
        <f>LEN(TAB_CÓDIGOS[[#This Row],[CÓDIGO]])</f>
        <v>9</v>
      </c>
      <c r="O72" s="84">
        <f>LEN(TAB_CÓDIGOS[[#This Row],[DESCRIÇÃO SIMPLES]])</f>
        <v>24</v>
      </c>
    </row>
    <row r="73" spans="2:15" ht="37.5" x14ac:dyDescent="0.25">
      <c r="B73" s="90" t="s">
        <v>146</v>
      </c>
      <c r="C73" s="90">
        <v>6130</v>
      </c>
      <c r="D73" s="93" t="s">
        <v>129</v>
      </c>
      <c r="E73" s="90" t="s">
        <v>61</v>
      </c>
      <c r="F73" s="91" t="s">
        <v>46</v>
      </c>
      <c r="G73" s="90" t="s">
        <v>90</v>
      </c>
      <c r="H73" s="92" t="s">
        <v>100</v>
      </c>
      <c r="J7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EAV033N4S</v>
      </c>
      <c r="K7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EI SE</v>
      </c>
      <c r="L7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EtherNet IP, para instalação em área segura.</v>
      </c>
      <c r="M7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3" s="84">
        <f>LEN(TAB_CÓDIGOS[[#This Row],[CÓDIGO]])</f>
        <v>9</v>
      </c>
      <c r="O73" s="84">
        <f>LEN(TAB_CÓDIGOS[[#This Row],[DESCRIÇÃO SIMPLES]])</f>
        <v>24</v>
      </c>
    </row>
    <row r="74" spans="2:15" ht="37.5" x14ac:dyDescent="0.25">
      <c r="B74" s="90" t="s">
        <v>146</v>
      </c>
      <c r="C74" s="90">
        <v>6130</v>
      </c>
      <c r="D74" s="93" t="s">
        <v>129</v>
      </c>
      <c r="E74" s="90" t="s">
        <v>119</v>
      </c>
      <c r="F74" s="91" t="s">
        <v>46</v>
      </c>
      <c r="G74" s="90" t="s">
        <v>90</v>
      </c>
      <c r="H74" s="92" t="s">
        <v>100</v>
      </c>
      <c r="J7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EAV034N4S</v>
      </c>
      <c r="K7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EI SE</v>
      </c>
      <c r="L7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EtherNet IP, para instalação em área segura.</v>
      </c>
      <c r="M7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4" s="84">
        <f>LEN(TAB_CÓDIGOS[[#This Row],[CÓDIGO]])</f>
        <v>9</v>
      </c>
      <c r="O74" s="84">
        <f>LEN(TAB_CÓDIGOS[[#This Row],[DESCRIÇÃO SIMPLES]])</f>
        <v>24</v>
      </c>
    </row>
    <row r="75" spans="2:15" ht="37.5" x14ac:dyDescent="0.25">
      <c r="B75" s="90" t="s">
        <v>146</v>
      </c>
      <c r="C75" s="90">
        <v>6130</v>
      </c>
      <c r="D75" s="90" t="s">
        <v>126</v>
      </c>
      <c r="E75" s="90" t="s">
        <v>115</v>
      </c>
      <c r="F75" s="91" t="s">
        <v>46</v>
      </c>
      <c r="G75" s="90" t="s">
        <v>88</v>
      </c>
      <c r="H75" s="92" t="s">
        <v>100</v>
      </c>
      <c r="J7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EAV01SN3S</v>
      </c>
      <c r="K7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MB SE</v>
      </c>
      <c r="L7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ModBus RTU, para instalação em área segura.</v>
      </c>
      <c r="M7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5" s="84">
        <f>LEN(TAB_CÓDIGOS[[#This Row],[CÓDIGO]])</f>
        <v>9</v>
      </c>
      <c r="O75" s="84">
        <f>LEN(TAB_CÓDIGOS[[#This Row],[DESCRIÇÃO SIMPLES]])</f>
        <v>24</v>
      </c>
    </row>
    <row r="76" spans="2:15" ht="37.5" x14ac:dyDescent="0.25">
      <c r="B76" s="90" t="s">
        <v>146</v>
      </c>
      <c r="C76" s="90">
        <v>6130</v>
      </c>
      <c r="D76" s="90" t="s">
        <v>126</v>
      </c>
      <c r="E76" s="90" t="s">
        <v>61</v>
      </c>
      <c r="F76" s="91" t="s">
        <v>46</v>
      </c>
      <c r="G76" s="90" t="s">
        <v>88</v>
      </c>
      <c r="H76" s="92" t="s">
        <v>100</v>
      </c>
      <c r="J7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EAV013N3S</v>
      </c>
      <c r="K7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MB SE</v>
      </c>
      <c r="L7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ModBus RTU, para instalação em área segura.</v>
      </c>
      <c r="M7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6" s="84">
        <f>LEN(TAB_CÓDIGOS[[#This Row],[CÓDIGO]])</f>
        <v>9</v>
      </c>
      <c r="O76" s="84">
        <f>LEN(TAB_CÓDIGOS[[#This Row],[DESCRIÇÃO SIMPLES]])</f>
        <v>24</v>
      </c>
    </row>
    <row r="77" spans="2:15" ht="37.5" x14ac:dyDescent="0.25">
      <c r="B77" s="90" t="s">
        <v>146</v>
      </c>
      <c r="C77" s="90">
        <v>6130</v>
      </c>
      <c r="D77" s="90" t="s">
        <v>126</v>
      </c>
      <c r="E77" s="90" t="s">
        <v>119</v>
      </c>
      <c r="F77" s="91" t="s">
        <v>46</v>
      </c>
      <c r="G77" s="90" t="s">
        <v>88</v>
      </c>
      <c r="H77" s="92" t="s">
        <v>100</v>
      </c>
      <c r="J7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EAV014N3S</v>
      </c>
      <c r="K7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MB SE</v>
      </c>
      <c r="L7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ModBus RTU, para instalação em área segura.</v>
      </c>
      <c r="M7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7" s="84">
        <f>LEN(TAB_CÓDIGOS[[#This Row],[CÓDIGO]])</f>
        <v>9</v>
      </c>
      <c r="O77" s="84">
        <f>LEN(TAB_CÓDIGOS[[#This Row],[DESCRIÇÃO SIMPLES]])</f>
        <v>24</v>
      </c>
    </row>
    <row r="78" spans="2:15" ht="37.5" x14ac:dyDescent="0.25">
      <c r="B78" s="90" t="s">
        <v>146</v>
      </c>
      <c r="C78" s="90">
        <v>6130</v>
      </c>
      <c r="D78" s="90" t="s">
        <v>59</v>
      </c>
      <c r="E78" s="90" t="s">
        <v>115</v>
      </c>
      <c r="F78" s="91" t="s">
        <v>46</v>
      </c>
      <c r="G78" s="90" t="s">
        <v>88</v>
      </c>
      <c r="H78" s="92" t="s">
        <v>100</v>
      </c>
      <c r="J7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EAV02SN3S</v>
      </c>
      <c r="K7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MB SE</v>
      </c>
      <c r="L7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ModBus RTU, para instalação em área segura.</v>
      </c>
      <c r="M7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8" s="84">
        <f>LEN(TAB_CÓDIGOS[[#This Row],[CÓDIGO]])</f>
        <v>9</v>
      </c>
      <c r="O78" s="84">
        <f>LEN(TAB_CÓDIGOS[[#This Row],[DESCRIÇÃO SIMPLES]])</f>
        <v>24</v>
      </c>
    </row>
    <row r="79" spans="2:15" ht="37.5" x14ac:dyDescent="0.25">
      <c r="B79" s="90" t="s">
        <v>146</v>
      </c>
      <c r="C79" s="90">
        <v>6130</v>
      </c>
      <c r="D79" s="90" t="s">
        <v>59</v>
      </c>
      <c r="E79" s="90" t="s">
        <v>61</v>
      </c>
      <c r="F79" s="91" t="s">
        <v>46</v>
      </c>
      <c r="G79" s="90" t="s">
        <v>88</v>
      </c>
      <c r="H79" s="92" t="s">
        <v>100</v>
      </c>
      <c r="J7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EAV023N3S</v>
      </c>
      <c r="K7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MB SE</v>
      </c>
      <c r="L7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ModBus RTU, para instalação em área segura.</v>
      </c>
      <c r="M7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79" s="84">
        <f>LEN(TAB_CÓDIGOS[[#This Row],[CÓDIGO]])</f>
        <v>9</v>
      </c>
      <c r="O79" s="84">
        <f>LEN(TAB_CÓDIGOS[[#This Row],[DESCRIÇÃO SIMPLES]])</f>
        <v>24</v>
      </c>
    </row>
    <row r="80" spans="2:15" ht="37.5" x14ac:dyDescent="0.25">
      <c r="B80" s="90" t="s">
        <v>146</v>
      </c>
      <c r="C80" s="90">
        <v>6130</v>
      </c>
      <c r="D80" s="90" t="s">
        <v>59</v>
      </c>
      <c r="E80" s="90" t="s">
        <v>119</v>
      </c>
      <c r="F80" s="91" t="s">
        <v>46</v>
      </c>
      <c r="G80" s="90" t="s">
        <v>88</v>
      </c>
      <c r="H80" s="92" t="s">
        <v>100</v>
      </c>
      <c r="J8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EAV024N3S</v>
      </c>
      <c r="K8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MB SE</v>
      </c>
      <c r="L8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ModBus RTU, para instalação em área segura.</v>
      </c>
      <c r="M8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0" s="84">
        <f>LEN(TAB_CÓDIGOS[[#This Row],[CÓDIGO]])</f>
        <v>9</v>
      </c>
      <c r="O80" s="84">
        <f>LEN(TAB_CÓDIGOS[[#This Row],[DESCRIÇÃO SIMPLES]])</f>
        <v>24</v>
      </c>
    </row>
    <row r="81" spans="2:15" ht="37.5" x14ac:dyDescent="0.25">
      <c r="B81" s="90" t="s">
        <v>146</v>
      </c>
      <c r="C81" s="90">
        <v>6130</v>
      </c>
      <c r="D81" s="93" t="s">
        <v>129</v>
      </c>
      <c r="E81" s="90" t="s">
        <v>115</v>
      </c>
      <c r="F81" s="91" t="s">
        <v>46</v>
      </c>
      <c r="G81" s="90" t="s">
        <v>88</v>
      </c>
      <c r="H81" s="92" t="s">
        <v>100</v>
      </c>
      <c r="J8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EAV03SN3S</v>
      </c>
      <c r="K8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MB SE</v>
      </c>
      <c r="L8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ModBus RTU, para instalação em área segura.</v>
      </c>
      <c r="M8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1" s="84">
        <f>LEN(TAB_CÓDIGOS[[#This Row],[CÓDIGO]])</f>
        <v>9</v>
      </c>
      <c r="O81" s="84">
        <f>LEN(TAB_CÓDIGOS[[#This Row],[DESCRIÇÃO SIMPLES]])</f>
        <v>24</v>
      </c>
    </row>
    <row r="82" spans="2:15" ht="37.5" x14ac:dyDescent="0.25">
      <c r="B82" s="90" t="s">
        <v>146</v>
      </c>
      <c r="C82" s="90">
        <v>6130</v>
      </c>
      <c r="D82" s="93" t="s">
        <v>129</v>
      </c>
      <c r="E82" s="90" t="s">
        <v>61</v>
      </c>
      <c r="F82" s="91" t="s">
        <v>46</v>
      </c>
      <c r="G82" s="90" t="s">
        <v>88</v>
      </c>
      <c r="H82" s="92" t="s">
        <v>100</v>
      </c>
      <c r="J8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EAV033N3S</v>
      </c>
      <c r="K8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MB SE</v>
      </c>
      <c r="L8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ModBus RTU, para instalação em área segura.</v>
      </c>
      <c r="M8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2" s="84">
        <f>LEN(TAB_CÓDIGOS[[#This Row],[CÓDIGO]])</f>
        <v>9</v>
      </c>
      <c r="O82" s="84">
        <f>LEN(TAB_CÓDIGOS[[#This Row],[DESCRIÇÃO SIMPLES]])</f>
        <v>24</v>
      </c>
    </row>
    <row r="83" spans="2:15" ht="37.5" x14ac:dyDescent="0.25">
      <c r="B83" s="90" t="s">
        <v>146</v>
      </c>
      <c r="C83" s="90">
        <v>6130</v>
      </c>
      <c r="D83" s="93" t="s">
        <v>129</v>
      </c>
      <c r="E83" s="90" t="s">
        <v>119</v>
      </c>
      <c r="F83" s="91" t="s">
        <v>46</v>
      </c>
      <c r="G83" s="90" t="s">
        <v>88</v>
      </c>
      <c r="H83" s="92" t="s">
        <v>100</v>
      </c>
      <c r="J8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EAV034N3S</v>
      </c>
      <c r="K8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MB SE</v>
      </c>
      <c r="L8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ModBus RTU, para instalação em área segura.</v>
      </c>
      <c r="M8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3" s="84">
        <f>LEN(TAB_CÓDIGOS[[#This Row],[CÓDIGO]])</f>
        <v>9</v>
      </c>
      <c r="O83" s="84">
        <f>LEN(TAB_CÓDIGOS[[#This Row],[DESCRIÇÃO SIMPLES]])</f>
        <v>24</v>
      </c>
    </row>
    <row r="84" spans="2:15" ht="37.5" x14ac:dyDescent="0.25">
      <c r="B84" s="90" t="s">
        <v>146</v>
      </c>
      <c r="C84" s="90">
        <v>6130</v>
      </c>
      <c r="D84" s="90" t="s">
        <v>126</v>
      </c>
      <c r="E84" s="90" t="s">
        <v>115</v>
      </c>
      <c r="F84" s="91" t="s">
        <v>46</v>
      </c>
      <c r="G84" s="90" t="s">
        <v>86</v>
      </c>
      <c r="H84" s="92" t="s">
        <v>100</v>
      </c>
      <c r="J8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EAV01SN2S</v>
      </c>
      <c r="K8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PB SE</v>
      </c>
      <c r="L8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Profibus DP, para instalação em área segura.</v>
      </c>
      <c r="M8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4" s="84">
        <f>LEN(TAB_CÓDIGOS[[#This Row],[CÓDIGO]])</f>
        <v>9</v>
      </c>
      <c r="O84" s="84">
        <f>LEN(TAB_CÓDIGOS[[#This Row],[DESCRIÇÃO SIMPLES]])</f>
        <v>24</v>
      </c>
    </row>
    <row r="85" spans="2:15" ht="37.5" x14ac:dyDescent="0.25">
      <c r="B85" s="90" t="s">
        <v>146</v>
      </c>
      <c r="C85" s="90">
        <v>6130</v>
      </c>
      <c r="D85" s="90" t="s">
        <v>126</v>
      </c>
      <c r="E85" s="90" t="s">
        <v>61</v>
      </c>
      <c r="F85" s="91" t="s">
        <v>46</v>
      </c>
      <c r="G85" s="90" t="s">
        <v>86</v>
      </c>
      <c r="H85" s="92" t="s">
        <v>100</v>
      </c>
      <c r="J8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EAV013N2S</v>
      </c>
      <c r="K8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PB SE</v>
      </c>
      <c r="L8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Profibus DP, para instalação em área segura.</v>
      </c>
      <c r="M8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5" s="84">
        <f>LEN(TAB_CÓDIGOS[[#This Row],[CÓDIGO]])</f>
        <v>9</v>
      </c>
      <c r="O85" s="84">
        <f>LEN(TAB_CÓDIGOS[[#This Row],[DESCRIÇÃO SIMPLES]])</f>
        <v>24</v>
      </c>
    </row>
    <row r="86" spans="2:15" ht="37.5" x14ac:dyDescent="0.25">
      <c r="B86" s="90" t="s">
        <v>146</v>
      </c>
      <c r="C86" s="90">
        <v>6130</v>
      </c>
      <c r="D86" s="90" t="s">
        <v>126</v>
      </c>
      <c r="E86" s="90" t="s">
        <v>119</v>
      </c>
      <c r="F86" s="91" t="s">
        <v>46</v>
      </c>
      <c r="G86" s="90" t="s">
        <v>86</v>
      </c>
      <c r="H86" s="92" t="s">
        <v>100</v>
      </c>
      <c r="J8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EAV014N2S</v>
      </c>
      <c r="K8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PB SE</v>
      </c>
      <c r="L8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Profibus DP, para instalação em área segura.</v>
      </c>
      <c r="M8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6" s="84">
        <f>LEN(TAB_CÓDIGOS[[#This Row],[CÓDIGO]])</f>
        <v>9</v>
      </c>
      <c r="O86" s="84">
        <f>LEN(TAB_CÓDIGOS[[#This Row],[DESCRIÇÃO SIMPLES]])</f>
        <v>24</v>
      </c>
    </row>
    <row r="87" spans="2:15" ht="37.5" x14ac:dyDescent="0.25">
      <c r="B87" s="90" t="s">
        <v>146</v>
      </c>
      <c r="C87" s="90">
        <v>6130</v>
      </c>
      <c r="D87" s="90" t="s">
        <v>59</v>
      </c>
      <c r="E87" s="90" t="s">
        <v>115</v>
      </c>
      <c r="F87" s="91" t="s">
        <v>46</v>
      </c>
      <c r="G87" s="90" t="s">
        <v>86</v>
      </c>
      <c r="H87" s="92" t="s">
        <v>100</v>
      </c>
      <c r="J8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EAV02SN2S</v>
      </c>
      <c r="K8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PB SE</v>
      </c>
      <c r="L8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Profibus DP, para instalação em área segura.</v>
      </c>
      <c r="M8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7" s="84">
        <f>LEN(TAB_CÓDIGOS[[#This Row],[CÓDIGO]])</f>
        <v>9</v>
      </c>
      <c r="O87" s="84">
        <f>LEN(TAB_CÓDIGOS[[#This Row],[DESCRIÇÃO SIMPLES]])</f>
        <v>24</v>
      </c>
    </row>
    <row r="88" spans="2:15" ht="37.5" x14ac:dyDescent="0.25">
      <c r="B88" s="90" t="s">
        <v>146</v>
      </c>
      <c r="C88" s="90">
        <v>6130</v>
      </c>
      <c r="D88" s="90" t="s">
        <v>59</v>
      </c>
      <c r="E88" s="90" t="s">
        <v>61</v>
      </c>
      <c r="F88" s="91" t="s">
        <v>46</v>
      </c>
      <c r="G88" s="90" t="s">
        <v>86</v>
      </c>
      <c r="H88" s="92" t="s">
        <v>100</v>
      </c>
      <c r="J8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EAV023N2S</v>
      </c>
      <c r="K8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PB SE</v>
      </c>
      <c r="L8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Profibus DP, para instalação em área segura.</v>
      </c>
      <c r="M8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8" s="84">
        <f>LEN(TAB_CÓDIGOS[[#This Row],[CÓDIGO]])</f>
        <v>9</v>
      </c>
      <c r="O88" s="84">
        <f>LEN(TAB_CÓDIGOS[[#This Row],[DESCRIÇÃO SIMPLES]])</f>
        <v>24</v>
      </c>
    </row>
    <row r="89" spans="2:15" ht="37.5" x14ac:dyDescent="0.25">
      <c r="B89" s="90" t="s">
        <v>146</v>
      </c>
      <c r="C89" s="90">
        <v>6130</v>
      </c>
      <c r="D89" s="90" t="s">
        <v>59</v>
      </c>
      <c r="E89" s="90" t="s">
        <v>119</v>
      </c>
      <c r="F89" s="91" t="s">
        <v>46</v>
      </c>
      <c r="G89" s="90" t="s">
        <v>86</v>
      </c>
      <c r="H89" s="92" t="s">
        <v>100</v>
      </c>
      <c r="J8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EAV024N2S</v>
      </c>
      <c r="K8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PB SE</v>
      </c>
      <c r="L8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Profibus DP, para instalação em área segura.</v>
      </c>
      <c r="M8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89" s="84">
        <f>LEN(TAB_CÓDIGOS[[#This Row],[CÓDIGO]])</f>
        <v>9</v>
      </c>
      <c r="O89" s="84">
        <f>LEN(TAB_CÓDIGOS[[#This Row],[DESCRIÇÃO SIMPLES]])</f>
        <v>24</v>
      </c>
    </row>
    <row r="90" spans="2:15" ht="37.5" x14ac:dyDescent="0.25">
      <c r="B90" s="90" t="s">
        <v>146</v>
      </c>
      <c r="C90" s="90">
        <v>6130</v>
      </c>
      <c r="D90" s="93" t="s">
        <v>129</v>
      </c>
      <c r="E90" s="90" t="s">
        <v>115</v>
      </c>
      <c r="F90" s="91" t="s">
        <v>46</v>
      </c>
      <c r="G90" s="90" t="s">
        <v>86</v>
      </c>
      <c r="H90" s="92" t="s">
        <v>100</v>
      </c>
      <c r="J9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EAV03SN2S</v>
      </c>
      <c r="K9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PB SE</v>
      </c>
      <c r="L9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Profibus DP, para instalação em área segura.</v>
      </c>
      <c r="M9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0" s="84">
        <f>LEN(TAB_CÓDIGOS[[#This Row],[CÓDIGO]])</f>
        <v>9</v>
      </c>
      <c r="O90" s="84">
        <f>LEN(TAB_CÓDIGOS[[#This Row],[DESCRIÇÃO SIMPLES]])</f>
        <v>24</v>
      </c>
    </row>
    <row r="91" spans="2:15" ht="37.5" x14ac:dyDescent="0.25">
      <c r="B91" s="90" t="s">
        <v>146</v>
      </c>
      <c r="C91" s="90">
        <v>6130</v>
      </c>
      <c r="D91" s="93" t="s">
        <v>129</v>
      </c>
      <c r="E91" s="90" t="s">
        <v>61</v>
      </c>
      <c r="F91" s="91" t="s">
        <v>46</v>
      </c>
      <c r="G91" s="90" t="s">
        <v>86</v>
      </c>
      <c r="H91" s="92" t="s">
        <v>100</v>
      </c>
      <c r="J9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EAV033N2S</v>
      </c>
      <c r="K9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PB SE</v>
      </c>
      <c r="L9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Profibus DP, para instalação em área segura.</v>
      </c>
      <c r="M9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1" s="84">
        <f>LEN(TAB_CÓDIGOS[[#This Row],[CÓDIGO]])</f>
        <v>9</v>
      </c>
      <c r="O91" s="84">
        <f>LEN(TAB_CÓDIGOS[[#This Row],[DESCRIÇÃO SIMPLES]])</f>
        <v>24</v>
      </c>
    </row>
    <row r="92" spans="2:15" ht="37.5" x14ac:dyDescent="0.25">
      <c r="B92" s="90" t="s">
        <v>146</v>
      </c>
      <c r="C92" s="90">
        <v>6130</v>
      </c>
      <c r="D92" s="93" t="s">
        <v>129</v>
      </c>
      <c r="E92" s="90" t="s">
        <v>119</v>
      </c>
      <c r="F92" s="91" t="s">
        <v>46</v>
      </c>
      <c r="G92" s="90" t="s">
        <v>86</v>
      </c>
      <c r="H92" s="92" t="s">
        <v>100</v>
      </c>
      <c r="J9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EAV034N2S</v>
      </c>
      <c r="K9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PB SE</v>
      </c>
      <c r="L9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Profibus DP, para instalação em área segura.</v>
      </c>
      <c r="M9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2" s="84">
        <f>LEN(TAB_CÓDIGOS[[#This Row],[CÓDIGO]])</f>
        <v>9</v>
      </c>
      <c r="O92" s="84">
        <f>LEN(TAB_CÓDIGOS[[#This Row],[DESCRIÇÃO SIMPLES]])</f>
        <v>24</v>
      </c>
    </row>
    <row r="93" spans="2:15" ht="37.5" x14ac:dyDescent="0.25">
      <c r="B93" s="90" t="s">
        <v>146</v>
      </c>
      <c r="C93" s="90">
        <v>6130</v>
      </c>
      <c r="D93" s="90" t="s">
        <v>126</v>
      </c>
      <c r="E93" s="90" t="s">
        <v>115</v>
      </c>
      <c r="F93" s="91" t="s">
        <v>46</v>
      </c>
      <c r="G93" s="90" t="s">
        <v>92</v>
      </c>
      <c r="H93" s="92" t="s">
        <v>100</v>
      </c>
      <c r="J9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EAV01SN5S</v>
      </c>
      <c r="K9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TN SE</v>
      </c>
      <c r="L9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Profinet, para instalação em área segura.</v>
      </c>
      <c r="M9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3" s="84">
        <f>LEN(TAB_CÓDIGOS[[#This Row],[CÓDIGO]])</f>
        <v>9</v>
      </c>
      <c r="O93" s="84">
        <f>LEN(TAB_CÓDIGOS[[#This Row],[DESCRIÇÃO SIMPLES]])</f>
        <v>24</v>
      </c>
    </row>
    <row r="94" spans="2:15" ht="37.5" x14ac:dyDescent="0.25">
      <c r="B94" s="90" t="s">
        <v>146</v>
      </c>
      <c r="C94" s="90">
        <v>6130</v>
      </c>
      <c r="D94" s="90" t="s">
        <v>126</v>
      </c>
      <c r="E94" s="90" t="s">
        <v>61</v>
      </c>
      <c r="F94" s="91" t="s">
        <v>46</v>
      </c>
      <c r="G94" s="90" t="s">
        <v>92</v>
      </c>
      <c r="H94" s="92" t="s">
        <v>100</v>
      </c>
      <c r="J9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EAV013N5S</v>
      </c>
      <c r="K9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TN SE</v>
      </c>
      <c r="L9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Profinet, para instalação em área segura.</v>
      </c>
      <c r="M9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4" s="84">
        <f>LEN(TAB_CÓDIGOS[[#This Row],[CÓDIGO]])</f>
        <v>9</v>
      </c>
      <c r="O94" s="84">
        <f>LEN(TAB_CÓDIGOS[[#This Row],[DESCRIÇÃO SIMPLES]])</f>
        <v>24</v>
      </c>
    </row>
    <row r="95" spans="2:15" ht="37.5" x14ac:dyDescent="0.25">
      <c r="B95" s="90" t="s">
        <v>146</v>
      </c>
      <c r="C95" s="90">
        <v>6130</v>
      </c>
      <c r="D95" s="90" t="s">
        <v>126</v>
      </c>
      <c r="E95" s="90" t="s">
        <v>119</v>
      </c>
      <c r="F95" s="91" t="s">
        <v>46</v>
      </c>
      <c r="G95" s="90" t="s">
        <v>92</v>
      </c>
      <c r="H95" s="92" t="s">
        <v>100</v>
      </c>
      <c r="J9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EAV014N5S</v>
      </c>
      <c r="K9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TN SE</v>
      </c>
      <c r="L9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Profinet, para instalação em área segura.</v>
      </c>
      <c r="M9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5" s="84">
        <f>LEN(TAB_CÓDIGOS[[#This Row],[CÓDIGO]])</f>
        <v>9</v>
      </c>
      <c r="O95" s="84">
        <f>LEN(TAB_CÓDIGOS[[#This Row],[DESCRIÇÃO SIMPLES]])</f>
        <v>24</v>
      </c>
    </row>
    <row r="96" spans="2:15" ht="37.5" x14ac:dyDescent="0.25">
      <c r="B96" s="90" t="s">
        <v>146</v>
      </c>
      <c r="C96" s="90">
        <v>6130</v>
      </c>
      <c r="D96" s="90" t="s">
        <v>59</v>
      </c>
      <c r="E96" s="90" t="s">
        <v>115</v>
      </c>
      <c r="F96" s="91" t="s">
        <v>46</v>
      </c>
      <c r="G96" s="90" t="s">
        <v>92</v>
      </c>
      <c r="H96" s="92" t="s">
        <v>100</v>
      </c>
      <c r="J9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EAV02SN5S</v>
      </c>
      <c r="K9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TN SE</v>
      </c>
      <c r="L9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Profinet, para instalação em área segura.</v>
      </c>
      <c r="M9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6" s="84">
        <f>LEN(TAB_CÓDIGOS[[#This Row],[CÓDIGO]])</f>
        <v>9</v>
      </c>
      <c r="O96" s="84">
        <f>LEN(TAB_CÓDIGOS[[#This Row],[DESCRIÇÃO SIMPLES]])</f>
        <v>24</v>
      </c>
    </row>
    <row r="97" spans="2:15" ht="37.5" x14ac:dyDescent="0.25">
      <c r="B97" s="90" t="s">
        <v>146</v>
      </c>
      <c r="C97" s="90">
        <v>6130</v>
      </c>
      <c r="D97" s="90" t="s">
        <v>59</v>
      </c>
      <c r="E97" s="90" t="s">
        <v>61</v>
      </c>
      <c r="F97" s="91" t="s">
        <v>46</v>
      </c>
      <c r="G97" s="90" t="s">
        <v>92</v>
      </c>
      <c r="H97" s="92" t="s">
        <v>100</v>
      </c>
      <c r="J9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EAV023N5S</v>
      </c>
      <c r="K9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TN SE</v>
      </c>
      <c r="L9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Profinet, para instalação em área segura.</v>
      </c>
      <c r="M9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7" s="84">
        <f>LEN(TAB_CÓDIGOS[[#This Row],[CÓDIGO]])</f>
        <v>9</v>
      </c>
      <c r="O97" s="84">
        <f>LEN(TAB_CÓDIGOS[[#This Row],[DESCRIÇÃO SIMPLES]])</f>
        <v>24</v>
      </c>
    </row>
    <row r="98" spans="2:15" ht="37.5" x14ac:dyDescent="0.25">
      <c r="B98" s="90" t="s">
        <v>146</v>
      </c>
      <c r="C98" s="90">
        <v>6130</v>
      </c>
      <c r="D98" s="90" t="s">
        <v>59</v>
      </c>
      <c r="E98" s="90" t="s">
        <v>119</v>
      </c>
      <c r="F98" s="91" t="s">
        <v>46</v>
      </c>
      <c r="G98" s="90" t="s">
        <v>92</v>
      </c>
      <c r="H98" s="92" t="s">
        <v>100</v>
      </c>
      <c r="J9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EAV024N5S</v>
      </c>
      <c r="K9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TN SE</v>
      </c>
      <c r="L9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Profinet, para instalação em área segura.</v>
      </c>
      <c r="M9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8" s="84">
        <f>LEN(TAB_CÓDIGOS[[#This Row],[CÓDIGO]])</f>
        <v>9</v>
      </c>
      <c r="O98" s="84">
        <f>LEN(TAB_CÓDIGOS[[#This Row],[DESCRIÇÃO SIMPLES]])</f>
        <v>24</v>
      </c>
    </row>
    <row r="99" spans="2:15" ht="37.5" x14ac:dyDescent="0.25">
      <c r="B99" s="90" t="s">
        <v>146</v>
      </c>
      <c r="C99" s="90">
        <v>6130</v>
      </c>
      <c r="D99" s="93" t="s">
        <v>129</v>
      </c>
      <c r="E99" s="90" t="s">
        <v>115</v>
      </c>
      <c r="F99" s="91" t="s">
        <v>46</v>
      </c>
      <c r="G99" s="90" t="s">
        <v>92</v>
      </c>
      <c r="H99" s="92" t="s">
        <v>100</v>
      </c>
      <c r="J9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EAV03SN5S</v>
      </c>
      <c r="K9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TN SE</v>
      </c>
      <c r="L9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Profinet, para instalação em área segura.</v>
      </c>
      <c r="M9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99" s="84">
        <f>LEN(TAB_CÓDIGOS[[#This Row],[CÓDIGO]])</f>
        <v>9</v>
      </c>
      <c r="O99" s="84">
        <f>LEN(TAB_CÓDIGOS[[#This Row],[DESCRIÇÃO SIMPLES]])</f>
        <v>24</v>
      </c>
    </row>
    <row r="100" spans="2:15" ht="37.5" x14ac:dyDescent="0.25">
      <c r="B100" s="90" t="s">
        <v>146</v>
      </c>
      <c r="C100" s="90">
        <v>6130</v>
      </c>
      <c r="D100" s="93" t="s">
        <v>129</v>
      </c>
      <c r="E100" s="90" t="s">
        <v>61</v>
      </c>
      <c r="F100" s="91" t="s">
        <v>46</v>
      </c>
      <c r="G100" s="90" t="s">
        <v>92</v>
      </c>
      <c r="H100" s="92" t="s">
        <v>100</v>
      </c>
      <c r="J10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EAV033N5S</v>
      </c>
      <c r="K10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TN SE</v>
      </c>
      <c r="L10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Profinet, para instalação em área segura.</v>
      </c>
      <c r="M10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0" s="84">
        <f>LEN(TAB_CÓDIGOS[[#This Row],[CÓDIGO]])</f>
        <v>9</v>
      </c>
      <c r="O100" s="84">
        <f>LEN(TAB_CÓDIGOS[[#This Row],[DESCRIÇÃO SIMPLES]])</f>
        <v>24</v>
      </c>
    </row>
    <row r="101" spans="2:15" ht="37.5" x14ac:dyDescent="0.25">
      <c r="B101" s="90" t="s">
        <v>146</v>
      </c>
      <c r="C101" s="90">
        <v>6130</v>
      </c>
      <c r="D101" s="93" t="s">
        <v>129</v>
      </c>
      <c r="E101" s="90" t="s">
        <v>119</v>
      </c>
      <c r="F101" s="91" t="s">
        <v>46</v>
      </c>
      <c r="G101" s="90" t="s">
        <v>92</v>
      </c>
      <c r="H101" s="92" t="s">
        <v>100</v>
      </c>
      <c r="J10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EAV034N5S</v>
      </c>
      <c r="K10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TN SE</v>
      </c>
      <c r="L10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Profinet, para instalação em área segura.</v>
      </c>
      <c r="M10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1" s="84">
        <f>LEN(TAB_CÓDIGOS[[#This Row],[CÓDIGO]])</f>
        <v>9</v>
      </c>
      <c r="O101" s="84">
        <f>LEN(TAB_CÓDIGOS[[#This Row],[DESCRIÇÃO SIMPLES]])</f>
        <v>24</v>
      </c>
    </row>
    <row r="102" spans="2:15" ht="50" x14ac:dyDescent="0.25">
      <c r="B102" s="90" t="s">
        <v>146</v>
      </c>
      <c r="C102" s="90">
        <v>6131</v>
      </c>
      <c r="D102" s="90" t="s">
        <v>126</v>
      </c>
      <c r="E102" s="90" t="s">
        <v>115</v>
      </c>
      <c r="F102" s="91" t="s">
        <v>63</v>
      </c>
      <c r="G102" s="90" t="s">
        <v>65</v>
      </c>
      <c r="H102" s="92" t="s">
        <v>100</v>
      </c>
      <c r="J10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EAV11SS1S</v>
      </c>
      <c r="K10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DN SE</v>
      </c>
      <c r="L10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DeviceNet, para instalação em área segura.</v>
      </c>
      <c r="M10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2" s="84">
        <f>LEN(TAB_CÓDIGOS[[#This Row],[CÓDIGO]])</f>
        <v>9</v>
      </c>
      <c r="O102" s="84">
        <f>LEN(TAB_CÓDIGOS[[#This Row],[DESCRIÇÃO SIMPLES]])</f>
        <v>24</v>
      </c>
    </row>
    <row r="103" spans="2:15" ht="50" x14ac:dyDescent="0.25">
      <c r="B103" s="90" t="s">
        <v>146</v>
      </c>
      <c r="C103" s="90">
        <v>6131</v>
      </c>
      <c r="D103" s="90" t="s">
        <v>126</v>
      </c>
      <c r="E103" s="90" t="s">
        <v>61</v>
      </c>
      <c r="F103" s="91" t="s">
        <v>63</v>
      </c>
      <c r="G103" s="90" t="s">
        <v>65</v>
      </c>
      <c r="H103" s="92" t="s">
        <v>100</v>
      </c>
      <c r="J10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EAV113S1S</v>
      </c>
      <c r="K10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DN SE</v>
      </c>
      <c r="L10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DeviceNet, para instalação em área segura.</v>
      </c>
      <c r="M10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3" s="84">
        <f>LEN(TAB_CÓDIGOS[[#This Row],[CÓDIGO]])</f>
        <v>9</v>
      </c>
      <c r="O103" s="84">
        <f>LEN(TAB_CÓDIGOS[[#This Row],[DESCRIÇÃO SIMPLES]])</f>
        <v>24</v>
      </c>
    </row>
    <row r="104" spans="2:15" ht="50" x14ac:dyDescent="0.25">
      <c r="B104" s="90" t="s">
        <v>146</v>
      </c>
      <c r="C104" s="90">
        <v>6131</v>
      </c>
      <c r="D104" s="90" t="s">
        <v>126</v>
      </c>
      <c r="E104" s="90" t="s">
        <v>119</v>
      </c>
      <c r="F104" s="91" t="s">
        <v>63</v>
      </c>
      <c r="G104" s="90" t="s">
        <v>65</v>
      </c>
      <c r="H104" s="92" t="s">
        <v>100</v>
      </c>
      <c r="J10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EAV114S1S</v>
      </c>
      <c r="K10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DN SE</v>
      </c>
      <c r="L10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DeviceNet, para instalação em área segura.</v>
      </c>
      <c r="M10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4" s="84">
        <f>LEN(TAB_CÓDIGOS[[#This Row],[CÓDIGO]])</f>
        <v>9</v>
      </c>
      <c r="O104" s="84">
        <f>LEN(TAB_CÓDIGOS[[#This Row],[DESCRIÇÃO SIMPLES]])</f>
        <v>24</v>
      </c>
    </row>
    <row r="105" spans="2:15" ht="50" x14ac:dyDescent="0.25">
      <c r="B105" s="90" t="s">
        <v>146</v>
      </c>
      <c r="C105" s="90">
        <v>6131</v>
      </c>
      <c r="D105" s="90" t="s">
        <v>59</v>
      </c>
      <c r="E105" s="90" t="s">
        <v>115</v>
      </c>
      <c r="F105" s="91" t="s">
        <v>63</v>
      </c>
      <c r="G105" s="90" t="s">
        <v>65</v>
      </c>
      <c r="H105" s="92" t="s">
        <v>100</v>
      </c>
      <c r="J10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EAV12SS1S</v>
      </c>
      <c r="K10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DN SE</v>
      </c>
      <c r="L10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DeviceNet, para instalação em área segura.</v>
      </c>
      <c r="M10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5" s="84">
        <f>LEN(TAB_CÓDIGOS[[#This Row],[CÓDIGO]])</f>
        <v>9</v>
      </c>
      <c r="O105" s="84">
        <f>LEN(TAB_CÓDIGOS[[#This Row],[DESCRIÇÃO SIMPLES]])</f>
        <v>24</v>
      </c>
    </row>
    <row r="106" spans="2:15" ht="50" x14ac:dyDescent="0.25">
      <c r="B106" s="90" t="s">
        <v>146</v>
      </c>
      <c r="C106" s="90">
        <v>6131</v>
      </c>
      <c r="D106" s="90" t="s">
        <v>59</v>
      </c>
      <c r="E106" s="90" t="s">
        <v>61</v>
      </c>
      <c r="F106" s="91" t="s">
        <v>63</v>
      </c>
      <c r="G106" s="90" t="s">
        <v>65</v>
      </c>
      <c r="H106" s="92" t="s">
        <v>100</v>
      </c>
      <c r="J10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EAV123S1S</v>
      </c>
      <c r="K10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DN SE</v>
      </c>
      <c r="L10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DeviceNet, para instalação em área segura.</v>
      </c>
      <c r="M10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6" s="84">
        <f>LEN(TAB_CÓDIGOS[[#This Row],[CÓDIGO]])</f>
        <v>9</v>
      </c>
      <c r="O106" s="84">
        <f>LEN(TAB_CÓDIGOS[[#This Row],[DESCRIÇÃO SIMPLES]])</f>
        <v>24</v>
      </c>
    </row>
    <row r="107" spans="2:15" ht="50" x14ac:dyDescent="0.25">
      <c r="B107" s="90" t="s">
        <v>146</v>
      </c>
      <c r="C107" s="90">
        <v>6131</v>
      </c>
      <c r="D107" s="90" t="s">
        <v>59</v>
      </c>
      <c r="E107" s="90" t="s">
        <v>119</v>
      </c>
      <c r="F107" s="91" t="s">
        <v>63</v>
      </c>
      <c r="G107" s="90" t="s">
        <v>65</v>
      </c>
      <c r="H107" s="92" t="s">
        <v>100</v>
      </c>
      <c r="J10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EAV124S1S</v>
      </c>
      <c r="K10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DN SE</v>
      </c>
      <c r="L10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DeviceNet, para instalação em área segura.</v>
      </c>
      <c r="M10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7" s="84">
        <f>LEN(TAB_CÓDIGOS[[#This Row],[CÓDIGO]])</f>
        <v>9</v>
      </c>
      <c r="O107" s="84">
        <f>LEN(TAB_CÓDIGOS[[#This Row],[DESCRIÇÃO SIMPLES]])</f>
        <v>24</v>
      </c>
    </row>
    <row r="108" spans="2:15" ht="50" x14ac:dyDescent="0.25">
      <c r="B108" s="90" t="s">
        <v>146</v>
      </c>
      <c r="C108" s="90">
        <v>6131</v>
      </c>
      <c r="D108" s="93" t="s">
        <v>129</v>
      </c>
      <c r="E108" s="90" t="s">
        <v>115</v>
      </c>
      <c r="F108" s="91" t="s">
        <v>63</v>
      </c>
      <c r="G108" s="90" t="s">
        <v>65</v>
      </c>
      <c r="H108" s="92" t="s">
        <v>100</v>
      </c>
      <c r="J10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EAV13SS1S</v>
      </c>
      <c r="K10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DN SE</v>
      </c>
      <c r="L10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DeviceNet, para instalação em área segura.</v>
      </c>
      <c r="M10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8" s="84">
        <f>LEN(TAB_CÓDIGOS[[#This Row],[CÓDIGO]])</f>
        <v>9</v>
      </c>
      <c r="O108" s="84">
        <f>LEN(TAB_CÓDIGOS[[#This Row],[DESCRIÇÃO SIMPLES]])</f>
        <v>24</v>
      </c>
    </row>
    <row r="109" spans="2:15" ht="50" x14ac:dyDescent="0.25">
      <c r="B109" s="90" t="s">
        <v>146</v>
      </c>
      <c r="C109" s="90">
        <v>6131</v>
      </c>
      <c r="D109" s="93" t="s">
        <v>129</v>
      </c>
      <c r="E109" s="90" t="s">
        <v>61</v>
      </c>
      <c r="F109" s="91" t="s">
        <v>63</v>
      </c>
      <c r="G109" s="90" t="s">
        <v>65</v>
      </c>
      <c r="H109" s="92" t="s">
        <v>100</v>
      </c>
      <c r="J10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EAV133S1S</v>
      </c>
      <c r="K10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DN SE</v>
      </c>
      <c r="L10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DeviceNet, para instalação em área segura.</v>
      </c>
      <c r="M10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09" s="84">
        <f>LEN(TAB_CÓDIGOS[[#This Row],[CÓDIGO]])</f>
        <v>9</v>
      </c>
      <c r="O109" s="84">
        <f>LEN(TAB_CÓDIGOS[[#This Row],[DESCRIÇÃO SIMPLES]])</f>
        <v>24</v>
      </c>
    </row>
    <row r="110" spans="2:15" ht="50" x14ac:dyDescent="0.25">
      <c r="B110" s="90" t="s">
        <v>146</v>
      </c>
      <c r="C110" s="90">
        <v>6131</v>
      </c>
      <c r="D110" s="93" t="s">
        <v>129</v>
      </c>
      <c r="E110" s="90" t="s">
        <v>119</v>
      </c>
      <c r="F110" s="91" t="s">
        <v>63</v>
      </c>
      <c r="G110" s="90" t="s">
        <v>65</v>
      </c>
      <c r="H110" s="92" t="s">
        <v>100</v>
      </c>
      <c r="J11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EAV134S1S</v>
      </c>
      <c r="K11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DN SE</v>
      </c>
      <c r="L11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DeviceNet, para instalação em área segura.</v>
      </c>
      <c r="M11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0" s="84">
        <f>LEN(TAB_CÓDIGOS[[#This Row],[CÓDIGO]])</f>
        <v>9</v>
      </c>
      <c r="O110" s="84">
        <f>LEN(TAB_CÓDIGOS[[#This Row],[DESCRIÇÃO SIMPLES]])</f>
        <v>24</v>
      </c>
    </row>
    <row r="111" spans="2:15" ht="50" x14ac:dyDescent="0.25">
      <c r="B111" s="90" t="s">
        <v>146</v>
      </c>
      <c r="C111" s="90">
        <v>6131</v>
      </c>
      <c r="D111" s="90" t="s">
        <v>126</v>
      </c>
      <c r="E111" s="90" t="s">
        <v>115</v>
      </c>
      <c r="F111" s="91" t="s">
        <v>63</v>
      </c>
      <c r="G111" s="90" t="s">
        <v>90</v>
      </c>
      <c r="H111" s="92" t="s">
        <v>100</v>
      </c>
      <c r="J11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EAV11SS4S</v>
      </c>
      <c r="K11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EI SE</v>
      </c>
      <c r="L11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EtherNet IP, para instalação em área segura.</v>
      </c>
      <c r="M11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1" s="84">
        <f>LEN(TAB_CÓDIGOS[[#This Row],[CÓDIGO]])</f>
        <v>9</v>
      </c>
      <c r="O111" s="84">
        <f>LEN(TAB_CÓDIGOS[[#This Row],[DESCRIÇÃO SIMPLES]])</f>
        <v>24</v>
      </c>
    </row>
    <row r="112" spans="2:15" ht="50" x14ac:dyDescent="0.25">
      <c r="B112" s="90" t="s">
        <v>146</v>
      </c>
      <c r="C112" s="90">
        <v>6131</v>
      </c>
      <c r="D112" s="90" t="s">
        <v>126</v>
      </c>
      <c r="E112" s="90" t="s">
        <v>61</v>
      </c>
      <c r="F112" s="91" t="s">
        <v>63</v>
      </c>
      <c r="G112" s="90" t="s">
        <v>90</v>
      </c>
      <c r="H112" s="92" t="s">
        <v>100</v>
      </c>
      <c r="J11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EAV113S4S</v>
      </c>
      <c r="K11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EI SE</v>
      </c>
      <c r="L11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EtherNet IP, para instalação em área segura.</v>
      </c>
      <c r="M11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2" s="84">
        <f>LEN(TAB_CÓDIGOS[[#This Row],[CÓDIGO]])</f>
        <v>9</v>
      </c>
      <c r="O112" s="84">
        <f>LEN(TAB_CÓDIGOS[[#This Row],[DESCRIÇÃO SIMPLES]])</f>
        <v>24</v>
      </c>
    </row>
    <row r="113" spans="2:15" ht="50" x14ac:dyDescent="0.25">
      <c r="B113" s="90" t="s">
        <v>146</v>
      </c>
      <c r="C113" s="90">
        <v>6131</v>
      </c>
      <c r="D113" s="90" t="s">
        <v>126</v>
      </c>
      <c r="E113" s="90" t="s">
        <v>119</v>
      </c>
      <c r="F113" s="91" t="s">
        <v>63</v>
      </c>
      <c r="G113" s="90" t="s">
        <v>90</v>
      </c>
      <c r="H113" s="92" t="s">
        <v>100</v>
      </c>
      <c r="J11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EAV114S4S</v>
      </c>
      <c r="K11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EI SE</v>
      </c>
      <c r="L11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EtherNet IP, para instalação em área segura.</v>
      </c>
      <c r="M11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3" s="84">
        <f>LEN(TAB_CÓDIGOS[[#This Row],[CÓDIGO]])</f>
        <v>9</v>
      </c>
      <c r="O113" s="84">
        <f>LEN(TAB_CÓDIGOS[[#This Row],[DESCRIÇÃO SIMPLES]])</f>
        <v>24</v>
      </c>
    </row>
    <row r="114" spans="2:15" ht="50" x14ac:dyDescent="0.25">
      <c r="B114" s="90" t="s">
        <v>146</v>
      </c>
      <c r="C114" s="90">
        <v>6131</v>
      </c>
      <c r="D114" s="90" t="s">
        <v>59</v>
      </c>
      <c r="E114" s="90" t="s">
        <v>115</v>
      </c>
      <c r="F114" s="91" t="s">
        <v>63</v>
      </c>
      <c r="G114" s="90" t="s">
        <v>90</v>
      </c>
      <c r="H114" s="92" t="s">
        <v>100</v>
      </c>
      <c r="J11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EAV12SS4S</v>
      </c>
      <c r="K11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EI SE</v>
      </c>
      <c r="L11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EtherNet IP, para instalação em área segura.</v>
      </c>
      <c r="M11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4" s="84">
        <f>LEN(TAB_CÓDIGOS[[#This Row],[CÓDIGO]])</f>
        <v>9</v>
      </c>
      <c r="O114" s="84">
        <f>LEN(TAB_CÓDIGOS[[#This Row],[DESCRIÇÃO SIMPLES]])</f>
        <v>24</v>
      </c>
    </row>
    <row r="115" spans="2:15" ht="50" x14ac:dyDescent="0.25">
      <c r="B115" s="90" t="s">
        <v>146</v>
      </c>
      <c r="C115" s="90">
        <v>6131</v>
      </c>
      <c r="D115" s="90" t="s">
        <v>59</v>
      </c>
      <c r="E115" s="90" t="s">
        <v>61</v>
      </c>
      <c r="F115" s="91" t="s">
        <v>63</v>
      </c>
      <c r="G115" s="90" t="s">
        <v>90</v>
      </c>
      <c r="H115" s="92" t="s">
        <v>100</v>
      </c>
      <c r="J11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EAV123S4S</v>
      </c>
      <c r="K11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EI SE</v>
      </c>
      <c r="L11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EtherNet IP, para instalação em área segura.</v>
      </c>
      <c r="M11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5" s="84">
        <f>LEN(TAB_CÓDIGOS[[#This Row],[CÓDIGO]])</f>
        <v>9</v>
      </c>
      <c r="O115" s="84">
        <f>LEN(TAB_CÓDIGOS[[#This Row],[DESCRIÇÃO SIMPLES]])</f>
        <v>24</v>
      </c>
    </row>
    <row r="116" spans="2:15" ht="50" x14ac:dyDescent="0.25">
      <c r="B116" s="90" t="s">
        <v>146</v>
      </c>
      <c r="C116" s="90">
        <v>6131</v>
      </c>
      <c r="D116" s="90" t="s">
        <v>59</v>
      </c>
      <c r="E116" s="90" t="s">
        <v>119</v>
      </c>
      <c r="F116" s="91" t="s">
        <v>63</v>
      </c>
      <c r="G116" s="90" t="s">
        <v>90</v>
      </c>
      <c r="H116" s="92" t="s">
        <v>100</v>
      </c>
      <c r="J11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EAV124S4S</v>
      </c>
      <c r="K11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EI SE</v>
      </c>
      <c r="L11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EtherNet IP, para instalação em área segura.</v>
      </c>
      <c r="M11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6" s="84">
        <f>LEN(TAB_CÓDIGOS[[#This Row],[CÓDIGO]])</f>
        <v>9</v>
      </c>
      <c r="O116" s="84">
        <f>LEN(TAB_CÓDIGOS[[#This Row],[DESCRIÇÃO SIMPLES]])</f>
        <v>24</v>
      </c>
    </row>
    <row r="117" spans="2:15" ht="50" x14ac:dyDescent="0.25">
      <c r="B117" s="90" t="s">
        <v>146</v>
      </c>
      <c r="C117" s="90">
        <v>6131</v>
      </c>
      <c r="D117" s="93" t="s">
        <v>129</v>
      </c>
      <c r="E117" s="90" t="s">
        <v>115</v>
      </c>
      <c r="F117" s="91" t="s">
        <v>63</v>
      </c>
      <c r="G117" s="90" t="s">
        <v>90</v>
      </c>
      <c r="H117" s="92" t="s">
        <v>100</v>
      </c>
      <c r="J11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EAV13SS4S</v>
      </c>
      <c r="K11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EI SE</v>
      </c>
      <c r="L11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EtherNet IP, para instalação em área segura.</v>
      </c>
      <c r="M11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7" s="84">
        <f>LEN(TAB_CÓDIGOS[[#This Row],[CÓDIGO]])</f>
        <v>9</v>
      </c>
      <c r="O117" s="84">
        <f>LEN(TAB_CÓDIGOS[[#This Row],[DESCRIÇÃO SIMPLES]])</f>
        <v>24</v>
      </c>
    </row>
    <row r="118" spans="2:15" ht="50" x14ac:dyDescent="0.25">
      <c r="B118" s="90" t="s">
        <v>146</v>
      </c>
      <c r="C118" s="90">
        <v>6131</v>
      </c>
      <c r="D118" s="93" t="s">
        <v>129</v>
      </c>
      <c r="E118" s="90" t="s">
        <v>61</v>
      </c>
      <c r="F118" s="91" t="s">
        <v>63</v>
      </c>
      <c r="G118" s="90" t="s">
        <v>90</v>
      </c>
      <c r="H118" s="92" t="s">
        <v>100</v>
      </c>
      <c r="J11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EAV133S4S</v>
      </c>
      <c r="K11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EI SE</v>
      </c>
      <c r="L11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EtherNet IP, para instalação em área segura.</v>
      </c>
      <c r="M11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8" s="84">
        <f>LEN(TAB_CÓDIGOS[[#This Row],[CÓDIGO]])</f>
        <v>9</v>
      </c>
      <c r="O118" s="84">
        <f>LEN(TAB_CÓDIGOS[[#This Row],[DESCRIÇÃO SIMPLES]])</f>
        <v>24</v>
      </c>
    </row>
    <row r="119" spans="2:15" ht="50" x14ac:dyDescent="0.25">
      <c r="B119" s="90" t="s">
        <v>146</v>
      </c>
      <c r="C119" s="90">
        <v>6131</v>
      </c>
      <c r="D119" s="93" t="s">
        <v>129</v>
      </c>
      <c r="E119" s="90" t="s">
        <v>119</v>
      </c>
      <c r="F119" s="91" t="s">
        <v>63</v>
      </c>
      <c r="G119" s="90" t="s">
        <v>90</v>
      </c>
      <c r="H119" s="92" t="s">
        <v>100</v>
      </c>
      <c r="J11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EAV134S4S</v>
      </c>
      <c r="K11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EI SE</v>
      </c>
      <c r="L11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EtherNet IP, para instalação em área segura.</v>
      </c>
      <c r="M11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19" s="84">
        <f>LEN(TAB_CÓDIGOS[[#This Row],[CÓDIGO]])</f>
        <v>9</v>
      </c>
      <c r="O119" s="84">
        <f>LEN(TAB_CÓDIGOS[[#This Row],[DESCRIÇÃO SIMPLES]])</f>
        <v>24</v>
      </c>
    </row>
    <row r="120" spans="2:15" ht="50" x14ac:dyDescent="0.25">
      <c r="B120" s="90" t="s">
        <v>146</v>
      </c>
      <c r="C120" s="90">
        <v>6131</v>
      </c>
      <c r="D120" s="90" t="s">
        <v>126</v>
      </c>
      <c r="E120" s="90" t="s">
        <v>115</v>
      </c>
      <c r="F120" s="91" t="s">
        <v>63</v>
      </c>
      <c r="G120" s="90" t="s">
        <v>88</v>
      </c>
      <c r="H120" s="92" t="s">
        <v>100</v>
      </c>
      <c r="J12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EAV11SS3S</v>
      </c>
      <c r="K12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MB SE</v>
      </c>
      <c r="L12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ModBus RTU, para instalação em área segura.</v>
      </c>
      <c r="M12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0" s="84">
        <f>LEN(TAB_CÓDIGOS[[#This Row],[CÓDIGO]])</f>
        <v>9</v>
      </c>
      <c r="O120" s="84">
        <f>LEN(TAB_CÓDIGOS[[#This Row],[DESCRIÇÃO SIMPLES]])</f>
        <v>24</v>
      </c>
    </row>
    <row r="121" spans="2:15" ht="50" x14ac:dyDescent="0.25">
      <c r="B121" s="90" t="s">
        <v>146</v>
      </c>
      <c r="C121" s="90">
        <v>6131</v>
      </c>
      <c r="D121" s="90" t="s">
        <v>126</v>
      </c>
      <c r="E121" s="90" t="s">
        <v>61</v>
      </c>
      <c r="F121" s="91" t="s">
        <v>63</v>
      </c>
      <c r="G121" s="90" t="s">
        <v>88</v>
      </c>
      <c r="H121" s="92" t="s">
        <v>100</v>
      </c>
      <c r="J12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EAV113S3S</v>
      </c>
      <c r="K12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MB SE</v>
      </c>
      <c r="L12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ModBus RTU, para instalação em área segura.</v>
      </c>
      <c r="M12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1" s="84">
        <f>LEN(TAB_CÓDIGOS[[#This Row],[CÓDIGO]])</f>
        <v>9</v>
      </c>
      <c r="O121" s="84">
        <f>LEN(TAB_CÓDIGOS[[#This Row],[DESCRIÇÃO SIMPLES]])</f>
        <v>24</v>
      </c>
    </row>
    <row r="122" spans="2:15" ht="50" x14ac:dyDescent="0.25">
      <c r="B122" s="90" t="s">
        <v>146</v>
      </c>
      <c r="C122" s="90">
        <v>6131</v>
      </c>
      <c r="D122" s="90" t="s">
        <v>126</v>
      </c>
      <c r="E122" s="90" t="s">
        <v>119</v>
      </c>
      <c r="F122" s="91" t="s">
        <v>63</v>
      </c>
      <c r="G122" s="90" t="s">
        <v>88</v>
      </c>
      <c r="H122" s="92" t="s">
        <v>100</v>
      </c>
      <c r="J12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EAV114S3S</v>
      </c>
      <c r="K12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MB SE</v>
      </c>
      <c r="L12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ModBus RTU, para instalação em área segura.</v>
      </c>
      <c r="M12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2" s="84">
        <f>LEN(TAB_CÓDIGOS[[#This Row],[CÓDIGO]])</f>
        <v>9</v>
      </c>
      <c r="O122" s="84">
        <f>LEN(TAB_CÓDIGOS[[#This Row],[DESCRIÇÃO SIMPLES]])</f>
        <v>24</v>
      </c>
    </row>
    <row r="123" spans="2:15" ht="50" x14ac:dyDescent="0.25">
      <c r="B123" s="90" t="s">
        <v>146</v>
      </c>
      <c r="C123" s="90">
        <v>6131</v>
      </c>
      <c r="D123" s="90" t="s">
        <v>59</v>
      </c>
      <c r="E123" s="90" t="s">
        <v>115</v>
      </c>
      <c r="F123" s="91" t="s">
        <v>63</v>
      </c>
      <c r="G123" s="90" t="s">
        <v>88</v>
      </c>
      <c r="H123" s="92" t="s">
        <v>100</v>
      </c>
      <c r="J12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EAV12SS3S</v>
      </c>
      <c r="K12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MB SE</v>
      </c>
      <c r="L12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ModBus RTU, para instalação em área segura.</v>
      </c>
      <c r="M12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3" s="84">
        <f>LEN(TAB_CÓDIGOS[[#This Row],[CÓDIGO]])</f>
        <v>9</v>
      </c>
      <c r="O123" s="84">
        <f>LEN(TAB_CÓDIGOS[[#This Row],[DESCRIÇÃO SIMPLES]])</f>
        <v>24</v>
      </c>
    </row>
    <row r="124" spans="2:15" ht="50" x14ac:dyDescent="0.25">
      <c r="B124" s="90" t="s">
        <v>146</v>
      </c>
      <c r="C124" s="90">
        <v>6131</v>
      </c>
      <c r="D124" s="90" t="s">
        <v>59</v>
      </c>
      <c r="E124" s="90" t="s">
        <v>61</v>
      </c>
      <c r="F124" s="91" t="s">
        <v>63</v>
      </c>
      <c r="G124" s="90" t="s">
        <v>88</v>
      </c>
      <c r="H124" s="92" t="s">
        <v>100</v>
      </c>
      <c r="J12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EAV123S3S</v>
      </c>
      <c r="K12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MB SE</v>
      </c>
      <c r="L12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ModBus RTU, para instalação em área segura.</v>
      </c>
      <c r="M12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4" s="84">
        <f>LEN(TAB_CÓDIGOS[[#This Row],[CÓDIGO]])</f>
        <v>9</v>
      </c>
      <c r="O124" s="84">
        <f>LEN(TAB_CÓDIGOS[[#This Row],[DESCRIÇÃO SIMPLES]])</f>
        <v>24</v>
      </c>
    </row>
    <row r="125" spans="2:15" ht="50" x14ac:dyDescent="0.25">
      <c r="B125" s="90" t="s">
        <v>146</v>
      </c>
      <c r="C125" s="90">
        <v>6131</v>
      </c>
      <c r="D125" s="90" t="s">
        <v>59</v>
      </c>
      <c r="E125" s="90" t="s">
        <v>119</v>
      </c>
      <c r="F125" s="91" t="s">
        <v>63</v>
      </c>
      <c r="G125" s="90" t="s">
        <v>88</v>
      </c>
      <c r="H125" s="92" t="s">
        <v>100</v>
      </c>
      <c r="J12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EAV124S3S</v>
      </c>
      <c r="K12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MB SE</v>
      </c>
      <c r="L12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ModBus RTU, para instalação em área segura.</v>
      </c>
      <c r="M12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5" s="84">
        <f>LEN(TAB_CÓDIGOS[[#This Row],[CÓDIGO]])</f>
        <v>9</v>
      </c>
      <c r="O125" s="84">
        <f>LEN(TAB_CÓDIGOS[[#This Row],[DESCRIÇÃO SIMPLES]])</f>
        <v>24</v>
      </c>
    </row>
    <row r="126" spans="2:15" ht="50" x14ac:dyDescent="0.25">
      <c r="B126" s="90" t="s">
        <v>146</v>
      </c>
      <c r="C126" s="90">
        <v>6131</v>
      </c>
      <c r="D126" s="93" t="s">
        <v>129</v>
      </c>
      <c r="E126" s="90" t="s">
        <v>115</v>
      </c>
      <c r="F126" s="91" t="s">
        <v>63</v>
      </c>
      <c r="G126" s="90" t="s">
        <v>88</v>
      </c>
      <c r="H126" s="92" t="s">
        <v>100</v>
      </c>
      <c r="J12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EAV13SS3S</v>
      </c>
      <c r="K12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MB SE</v>
      </c>
      <c r="L12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ModBus RTU, para instalação em área segura.</v>
      </c>
      <c r="M12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6" s="84">
        <f>LEN(TAB_CÓDIGOS[[#This Row],[CÓDIGO]])</f>
        <v>9</v>
      </c>
      <c r="O126" s="84">
        <f>LEN(TAB_CÓDIGOS[[#This Row],[DESCRIÇÃO SIMPLES]])</f>
        <v>24</v>
      </c>
    </row>
    <row r="127" spans="2:15" ht="50" x14ac:dyDescent="0.25">
      <c r="B127" s="90" t="s">
        <v>146</v>
      </c>
      <c r="C127" s="90">
        <v>6131</v>
      </c>
      <c r="D127" s="93" t="s">
        <v>129</v>
      </c>
      <c r="E127" s="90" t="s">
        <v>61</v>
      </c>
      <c r="F127" s="91" t="s">
        <v>63</v>
      </c>
      <c r="G127" s="90" t="s">
        <v>88</v>
      </c>
      <c r="H127" s="92" t="s">
        <v>100</v>
      </c>
      <c r="J12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EAV133S3S</v>
      </c>
      <c r="K12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MB SE</v>
      </c>
      <c r="L12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ModBus RTU, para instalação em área segura.</v>
      </c>
      <c r="M12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7" s="84">
        <f>LEN(TAB_CÓDIGOS[[#This Row],[CÓDIGO]])</f>
        <v>9</v>
      </c>
      <c r="O127" s="84">
        <f>LEN(TAB_CÓDIGOS[[#This Row],[DESCRIÇÃO SIMPLES]])</f>
        <v>24</v>
      </c>
    </row>
    <row r="128" spans="2:15" ht="50" x14ac:dyDescent="0.25">
      <c r="B128" s="90" t="s">
        <v>146</v>
      </c>
      <c r="C128" s="90">
        <v>6131</v>
      </c>
      <c r="D128" s="93" t="s">
        <v>129</v>
      </c>
      <c r="E128" s="90" t="s">
        <v>119</v>
      </c>
      <c r="F128" s="91" t="s">
        <v>63</v>
      </c>
      <c r="G128" s="90" t="s">
        <v>88</v>
      </c>
      <c r="H128" s="92" t="s">
        <v>100</v>
      </c>
      <c r="J12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EAV134S3S</v>
      </c>
      <c r="K12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MB SE</v>
      </c>
      <c r="L12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ModBus RTU, para instalação em área segura.</v>
      </c>
      <c r="M12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8" s="84">
        <f>LEN(TAB_CÓDIGOS[[#This Row],[CÓDIGO]])</f>
        <v>9</v>
      </c>
      <c r="O128" s="84">
        <f>LEN(TAB_CÓDIGOS[[#This Row],[DESCRIÇÃO SIMPLES]])</f>
        <v>24</v>
      </c>
    </row>
    <row r="129" spans="2:15" ht="50" x14ac:dyDescent="0.25">
      <c r="B129" s="90" t="s">
        <v>146</v>
      </c>
      <c r="C129" s="90">
        <v>6131</v>
      </c>
      <c r="D129" s="90" t="s">
        <v>126</v>
      </c>
      <c r="E129" s="90" t="s">
        <v>115</v>
      </c>
      <c r="F129" s="91" t="s">
        <v>63</v>
      </c>
      <c r="G129" s="90" t="s">
        <v>86</v>
      </c>
      <c r="H129" s="92" t="s">
        <v>100</v>
      </c>
      <c r="J12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EAV11SS2S</v>
      </c>
      <c r="K12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PB SE</v>
      </c>
      <c r="L12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Profibus DP, para instalação em área segura.</v>
      </c>
      <c r="M12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29" s="84">
        <f>LEN(TAB_CÓDIGOS[[#This Row],[CÓDIGO]])</f>
        <v>9</v>
      </c>
      <c r="O129" s="84">
        <f>LEN(TAB_CÓDIGOS[[#This Row],[DESCRIÇÃO SIMPLES]])</f>
        <v>24</v>
      </c>
    </row>
    <row r="130" spans="2:15" ht="50" x14ac:dyDescent="0.25">
      <c r="B130" s="90" t="s">
        <v>146</v>
      </c>
      <c r="C130" s="90">
        <v>6131</v>
      </c>
      <c r="D130" s="90" t="s">
        <v>126</v>
      </c>
      <c r="E130" s="90" t="s">
        <v>61</v>
      </c>
      <c r="F130" s="91" t="s">
        <v>63</v>
      </c>
      <c r="G130" s="90" t="s">
        <v>86</v>
      </c>
      <c r="H130" s="92" t="s">
        <v>100</v>
      </c>
      <c r="J13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EAV113S2S</v>
      </c>
      <c r="K13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PB SE</v>
      </c>
      <c r="L13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Profibus DP, para instalação em área segura.</v>
      </c>
      <c r="M13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0" s="84">
        <f>LEN(TAB_CÓDIGOS[[#This Row],[CÓDIGO]])</f>
        <v>9</v>
      </c>
      <c r="O130" s="84">
        <f>LEN(TAB_CÓDIGOS[[#This Row],[DESCRIÇÃO SIMPLES]])</f>
        <v>24</v>
      </c>
    </row>
    <row r="131" spans="2:15" ht="50" x14ac:dyDescent="0.25">
      <c r="B131" s="90" t="s">
        <v>146</v>
      </c>
      <c r="C131" s="90">
        <v>6131</v>
      </c>
      <c r="D131" s="90" t="s">
        <v>126</v>
      </c>
      <c r="E131" s="90" t="s">
        <v>119</v>
      </c>
      <c r="F131" s="91" t="s">
        <v>63</v>
      </c>
      <c r="G131" s="90" t="s">
        <v>86</v>
      </c>
      <c r="H131" s="92" t="s">
        <v>100</v>
      </c>
      <c r="J13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EAV114S2S</v>
      </c>
      <c r="K13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PB SE</v>
      </c>
      <c r="L13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Profibus DP, para instalação em área segura.</v>
      </c>
      <c r="M13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1" s="84">
        <f>LEN(TAB_CÓDIGOS[[#This Row],[CÓDIGO]])</f>
        <v>9</v>
      </c>
      <c r="O131" s="84">
        <f>LEN(TAB_CÓDIGOS[[#This Row],[DESCRIÇÃO SIMPLES]])</f>
        <v>24</v>
      </c>
    </row>
    <row r="132" spans="2:15" ht="50" x14ac:dyDescent="0.25">
      <c r="B132" s="90" t="s">
        <v>146</v>
      </c>
      <c r="C132" s="90">
        <v>6131</v>
      </c>
      <c r="D132" s="90" t="s">
        <v>59</v>
      </c>
      <c r="E132" s="90" t="s">
        <v>115</v>
      </c>
      <c r="F132" s="91" t="s">
        <v>63</v>
      </c>
      <c r="G132" s="90" t="s">
        <v>86</v>
      </c>
      <c r="H132" s="92" t="s">
        <v>100</v>
      </c>
      <c r="J13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EAV12SS2S</v>
      </c>
      <c r="K13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PB SE</v>
      </c>
      <c r="L13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Profibus DP, para instalação em área segura.</v>
      </c>
      <c r="M13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2" s="84">
        <f>LEN(TAB_CÓDIGOS[[#This Row],[CÓDIGO]])</f>
        <v>9</v>
      </c>
      <c r="O132" s="84">
        <f>LEN(TAB_CÓDIGOS[[#This Row],[DESCRIÇÃO SIMPLES]])</f>
        <v>24</v>
      </c>
    </row>
    <row r="133" spans="2:15" ht="50" x14ac:dyDescent="0.25">
      <c r="B133" s="90" t="s">
        <v>146</v>
      </c>
      <c r="C133" s="90">
        <v>6131</v>
      </c>
      <c r="D133" s="90" t="s">
        <v>59</v>
      </c>
      <c r="E133" s="90" t="s">
        <v>61</v>
      </c>
      <c r="F133" s="91" t="s">
        <v>63</v>
      </c>
      <c r="G133" s="90" t="s">
        <v>86</v>
      </c>
      <c r="H133" s="92" t="s">
        <v>100</v>
      </c>
      <c r="J13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EAV123S2S</v>
      </c>
      <c r="K13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PB SE</v>
      </c>
      <c r="L13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Profibus DP, para instalação em área segura.</v>
      </c>
      <c r="M13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3" s="84">
        <f>LEN(TAB_CÓDIGOS[[#This Row],[CÓDIGO]])</f>
        <v>9</v>
      </c>
      <c r="O133" s="84">
        <f>LEN(TAB_CÓDIGOS[[#This Row],[DESCRIÇÃO SIMPLES]])</f>
        <v>24</v>
      </c>
    </row>
    <row r="134" spans="2:15" ht="50" x14ac:dyDescent="0.25">
      <c r="B134" s="90" t="s">
        <v>146</v>
      </c>
      <c r="C134" s="90">
        <v>6131</v>
      </c>
      <c r="D134" s="90" t="s">
        <v>59</v>
      </c>
      <c r="E134" s="90" t="s">
        <v>119</v>
      </c>
      <c r="F134" s="91" t="s">
        <v>63</v>
      </c>
      <c r="G134" s="90" t="s">
        <v>86</v>
      </c>
      <c r="H134" s="92" t="s">
        <v>100</v>
      </c>
      <c r="J13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EAV124S2S</v>
      </c>
      <c r="K13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PB SE</v>
      </c>
      <c r="L13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Profibus DP, para instalação em área segura.</v>
      </c>
      <c r="M13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4" s="84">
        <f>LEN(TAB_CÓDIGOS[[#This Row],[CÓDIGO]])</f>
        <v>9</v>
      </c>
      <c r="O134" s="84">
        <f>LEN(TAB_CÓDIGOS[[#This Row],[DESCRIÇÃO SIMPLES]])</f>
        <v>24</v>
      </c>
    </row>
    <row r="135" spans="2:15" ht="50" x14ac:dyDescent="0.25">
      <c r="B135" s="90" t="s">
        <v>146</v>
      </c>
      <c r="C135" s="90">
        <v>6131</v>
      </c>
      <c r="D135" s="93" t="s">
        <v>129</v>
      </c>
      <c r="E135" s="90" t="s">
        <v>115</v>
      </c>
      <c r="F135" s="91" t="s">
        <v>63</v>
      </c>
      <c r="G135" s="90" t="s">
        <v>86</v>
      </c>
      <c r="H135" s="92" t="s">
        <v>100</v>
      </c>
      <c r="J13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EAV13SS2S</v>
      </c>
      <c r="K13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PB SE</v>
      </c>
      <c r="L13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Profibus DP, para instalação em área segura.</v>
      </c>
      <c r="M13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5" s="84">
        <f>LEN(TAB_CÓDIGOS[[#This Row],[CÓDIGO]])</f>
        <v>9</v>
      </c>
      <c r="O135" s="84">
        <f>LEN(TAB_CÓDIGOS[[#This Row],[DESCRIÇÃO SIMPLES]])</f>
        <v>24</v>
      </c>
    </row>
    <row r="136" spans="2:15" ht="50" x14ac:dyDescent="0.25">
      <c r="B136" s="90" t="s">
        <v>146</v>
      </c>
      <c r="C136" s="90">
        <v>6131</v>
      </c>
      <c r="D136" s="93" t="s">
        <v>129</v>
      </c>
      <c r="E136" s="90" t="s">
        <v>61</v>
      </c>
      <c r="F136" s="91" t="s">
        <v>63</v>
      </c>
      <c r="G136" s="90" t="s">
        <v>86</v>
      </c>
      <c r="H136" s="92" t="s">
        <v>100</v>
      </c>
      <c r="J13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EAV133S2S</v>
      </c>
      <c r="K13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PB SE</v>
      </c>
      <c r="L13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Profibus DP, para instalação em área segura.</v>
      </c>
      <c r="M13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6" s="84">
        <f>LEN(TAB_CÓDIGOS[[#This Row],[CÓDIGO]])</f>
        <v>9</v>
      </c>
      <c r="O136" s="84">
        <f>LEN(TAB_CÓDIGOS[[#This Row],[DESCRIÇÃO SIMPLES]])</f>
        <v>24</v>
      </c>
    </row>
    <row r="137" spans="2:15" ht="50" x14ac:dyDescent="0.25">
      <c r="B137" s="90" t="s">
        <v>146</v>
      </c>
      <c r="C137" s="90">
        <v>6131</v>
      </c>
      <c r="D137" s="93" t="s">
        <v>129</v>
      </c>
      <c r="E137" s="90" t="s">
        <v>119</v>
      </c>
      <c r="F137" s="91" t="s">
        <v>63</v>
      </c>
      <c r="G137" s="90" t="s">
        <v>86</v>
      </c>
      <c r="H137" s="92" t="s">
        <v>100</v>
      </c>
      <c r="J13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EAV134S2S</v>
      </c>
      <c r="K13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PB SE</v>
      </c>
      <c r="L13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Profibus DP, para instalação em área segura.</v>
      </c>
      <c r="M13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7" s="84">
        <f>LEN(TAB_CÓDIGOS[[#This Row],[CÓDIGO]])</f>
        <v>9</v>
      </c>
      <c r="O137" s="84">
        <f>LEN(TAB_CÓDIGOS[[#This Row],[DESCRIÇÃO SIMPLES]])</f>
        <v>24</v>
      </c>
    </row>
    <row r="138" spans="2:15" ht="50" x14ac:dyDescent="0.25">
      <c r="B138" s="90" t="s">
        <v>146</v>
      </c>
      <c r="C138" s="90">
        <v>6131</v>
      </c>
      <c r="D138" s="90" t="s">
        <v>126</v>
      </c>
      <c r="E138" s="90" t="s">
        <v>115</v>
      </c>
      <c r="F138" s="91" t="s">
        <v>63</v>
      </c>
      <c r="G138" s="90" t="s">
        <v>92</v>
      </c>
      <c r="H138" s="92" t="s">
        <v>100</v>
      </c>
      <c r="J13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EAV11SS5S</v>
      </c>
      <c r="K13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TN SE</v>
      </c>
      <c r="L13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Profinet, para instalação em área segura.</v>
      </c>
      <c r="M13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8" s="84">
        <f>LEN(TAB_CÓDIGOS[[#This Row],[CÓDIGO]])</f>
        <v>9</v>
      </c>
      <c r="O138" s="84">
        <f>LEN(TAB_CÓDIGOS[[#This Row],[DESCRIÇÃO SIMPLES]])</f>
        <v>24</v>
      </c>
    </row>
    <row r="139" spans="2:15" ht="50" x14ac:dyDescent="0.25">
      <c r="B139" s="90" t="s">
        <v>146</v>
      </c>
      <c r="C139" s="90">
        <v>6131</v>
      </c>
      <c r="D139" s="90" t="s">
        <v>126</v>
      </c>
      <c r="E139" s="90" t="s">
        <v>61</v>
      </c>
      <c r="F139" s="91" t="s">
        <v>63</v>
      </c>
      <c r="G139" s="90" t="s">
        <v>92</v>
      </c>
      <c r="H139" s="92" t="s">
        <v>100</v>
      </c>
      <c r="J13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EAV113S5S</v>
      </c>
      <c r="K13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TN SE</v>
      </c>
      <c r="L13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Profinet, para instalação em área segura.</v>
      </c>
      <c r="M13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39" s="84">
        <f>LEN(TAB_CÓDIGOS[[#This Row],[CÓDIGO]])</f>
        <v>9</v>
      </c>
      <c r="O139" s="84">
        <f>LEN(TAB_CÓDIGOS[[#This Row],[DESCRIÇÃO SIMPLES]])</f>
        <v>24</v>
      </c>
    </row>
    <row r="140" spans="2:15" ht="50" x14ac:dyDescent="0.25">
      <c r="B140" s="90" t="s">
        <v>146</v>
      </c>
      <c r="C140" s="90">
        <v>6131</v>
      </c>
      <c r="D140" s="90" t="s">
        <v>126</v>
      </c>
      <c r="E140" s="90" t="s">
        <v>119</v>
      </c>
      <c r="F140" s="91" t="s">
        <v>63</v>
      </c>
      <c r="G140" s="90" t="s">
        <v>92</v>
      </c>
      <c r="H140" s="92" t="s">
        <v>100</v>
      </c>
      <c r="J14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EAV114S5S</v>
      </c>
      <c r="K14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TN SE</v>
      </c>
      <c r="L14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Profinet, para instalação em área segura.</v>
      </c>
      <c r="M14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0" s="84">
        <f>LEN(TAB_CÓDIGOS[[#This Row],[CÓDIGO]])</f>
        <v>9</v>
      </c>
      <c r="O140" s="84">
        <f>LEN(TAB_CÓDIGOS[[#This Row],[DESCRIÇÃO SIMPLES]])</f>
        <v>24</v>
      </c>
    </row>
    <row r="141" spans="2:15" ht="50" x14ac:dyDescent="0.25">
      <c r="B141" s="90" t="s">
        <v>146</v>
      </c>
      <c r="C141" s="90">
        <v>6131</v>
      </c>
      <c r="D141" s="90" t="s">
        <v>59</v>
      </c>
      <c r="E141" s="90" t="s">
        <v>115</v>
      </c>
      <c r="F141" s="91" t="s">
        <v>63</v>
      </c>
      <c r="G141" s="90" t="s">
        <v>92</v>
      </c>
      <c r="H141" s="92" t="s">
        <v>100</v>
      </c>
      <c r="J14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EAV12SS5S</v>
      </c>
      <c r="K14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TN SE</v>
      </c>
      <c r="L14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Profinet, para instalação em área segura.</v>
      </c>
      <c r="M14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1" s="84">
        <f>LEN(TAB_CÓDIGOS[[#This Row],[CÓDIGO]])</f>
        <v>9</v>
      </c>
      <c r="O141" s="84">
        <f>LEN(TAB_CÓDIGOS[[#This Row],[DESCRIÇÃO SIMPLES]])</f>
        <v>24</v>
      </c>
    </row>
    <row r="142" spans="2:15" ht="50" x14ac:dyDescent="0.25">
      <c r="B142" s="90" t="s">
        <v>146</v>
      </c>
      <c r="C142" s="90">
        <v>6131</v>
      </c>
      <c r="D142" s="90" t="s">
        <v>59</v>
      </c>
      <c r="E142" s="90" t="s">
        <v>61</v>
      </c>
      <c r="F142" s="91" t="s">
        <v>63</v>
      </c>
      <c r="G142" s="90" t="s">
        <v>92</v>
      </c>
      <c r="H142" s="92" t="s">
        <v>100</v>
      </c>
      <c r="J14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EAV123S5S</v>
      </c>
      <c r="K14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TN SE</v>
      </c>
      <c r="L14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Profinet, para instalação em área segura.</v>
      </c>
      <c r="M14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2" s="84">
        <f>LEN(TAB_CÓDIGOS[[#This Row],[CÓDIGO]])</f>
        <v>9</v>
      </c>
      <c r="O142" s="84">
        <f>LEN(TAB_CÓDIGOS[[#This Row],[DESCRIÇÃO SIMPLES]])</f>
        <v>24</v>
      </c>
    </row>
    <row r="143" spans="2:15" ht="50" x14ac:dyDescent="0.25">
      <c r="B143" s="90" t="s">
        <v>146</v>
      </c>
      <c r="C143" s="90">
        <v>6131</v>
      </c>
      <c r="D143" s="90" t="s">
        <v>59</v>
      </c>
      <c r="E143" s="90" t="s">
        <v>119</v>
      </c>
      <c r="F143" s="91" t="s">
        <v>63</v>
      </c>
      <c r="G143" s="90" t="s">
        <v>92</v>
      </c>
      <c r="H143" s="92" t="s">
        <v>100</v>
      </c>
      <c r="J14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EAV124S5S</v>
      </c>
      <c r="K14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TN SE</v>
      </c>
      <c r="L14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Profinet, para instalação em área segura.</v>
      </c>
      <c r="M14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3" s="84">
        <f>LEN(TAB_CÓDIGOS[[#This Row],[CÓDIGO]])</f>
        <v>9</v>
      </c>
      <c r="O143" s="84">
        <f>LEN(TAB_CÓDIGOS[[#This Row],[DESCRIÇÃO SIMPLES]])</f>
        <v>24</v>
      </c>
    </row>
    <row r="144" spans="2:15" ht="50" x14ac:dyDescent="0.25">
      <c r="B144" s="90" t="s">
        <v>146</v>
      </c>
      <c r="C144" s="90">
        <v>6131</v>
      </c>
      <c r="D144" s="93" t="s">
        <v>129</v>
      </c>
      <c r="E144" s="90" t="s">
        <v>115</v>
      </c>
      <c r="F144" s="91" t="s">
        <v>63</v>
      </c>
      <c r="G144" s="90" t="s">
        <v>92</v>
      </c>
      <c r="H144" s="92" t="s">
        <v>100</v>
      </c>
      <c r="J14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EAV13SS5S</v>
      </c>
      <c r="K14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TN SE</v>
      </c>
      <c r="L14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Profinet, para instalação em área segura.</v>
      </c>
      <c r="M14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4" s="84">
        <f>LEN(TAB_CÓDIGOS[[#This Row],[CÓDIGO]])</f>
        <v>9</v>
      </c>
      <c r="O144" s="84">
        <f>LEN(TAB_CÓDIGOS[[#This Row],[DESCRIÇÃO SIMPLES]])</f>
        <v>24</v>
      </c>
    </row>
    <row r="145" spans="2:15" ht="50" x14ac:dyDescent="0.25">
      <c r="B145" s="90" t="s">
        <v>146</v>
      </c>
      <c r="C145" s="90">
        <v>6131</v>
      </c>
      <c r="D145" s="93" t="s">
        <v>129</v>
      </c>
      <c r="E145" s="90" t="s">
        <v>61</v>
      </c>
      <c r="F145" s="91" t="s">
        <v>63</v>
      </c>
      <c r="G145" s="90" t="s">
        <v>92</v>
      </c>
      <c r="H145" s="92" t="s">
        <v>100</v>
      </c>
      <c r="J14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EAV133S5S</v>
      </c>
      <c r="K14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TN SE</v>
      </c>
      <c r="L14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Profinet, para instalação em área segura.</v>
      </c>
      <c r="M14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5" s="84">
        <f>LEN(TAB_CÓDIGOS[[#This Row],[CÓDIGO]])</f>
        <v>9</v>
      </c>
      <c r="O145" s="84">
        <f>LEN(TAB_CÓDIGOS[[#This Row],[DESCRIÇÃO SIMPLES]])</f>
        <v>24</v>
      </c>
    </row>
    <row r="146" spans="2:15" ht="50" x14ac:dyDescent="0.25">
      <c r="B146" s="90" t="s">
        <v>146</v>
      </c>
      <c r="C146" s="90">
        <v>6131</v>
      </c>
      <c r="D146" s="93" t="s">
        <v>129</v>
      </c>
      <c r="E146" s="90" t="s">
        <v>119</v>
      </c>
      <c r="F146" s="91" t="s">
        <v>63</v>
      </c>
      <c r="G146" s="90" t="s">
        <v>92</v>
      </c>
      <c r="H146" s="92" t="s">
        <v>100</v>
      </c>
      <c r="J14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EAV134S5S</v>
      </c>
      <c r="K14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TN SE</v>
      </c>
      <c r="L14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Profinet, para instalação em área segura.</v>
      </c>
      <c r="M14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6" s="84">
        <f>LEN(TAB_CÓDIGOS[[#This Row],[CÓDIGO]])</f>
        <v>9</v>
      </c>
      <c r="O146" s="84">
        <f>LEN(TAB_CÓDIGOS[[#This Row],[DESCRIÇÃO SIMPLES]])</f>
        <v>24</v>
      </c>
    </row>
    <row r="147" spans="2:15" ht="37.5" x14ac:dyDescent="0.25">
      <c r="B147" s="90" t="s">
        <v>146</v>
      </c>
      <c r="C147" s="90">
        <v>6131</v>
      </c>
      <c r="D147" s="90" t="s">
        <v>126</v>
      </c>
      <c r="E147" s="90" t="s">
        <v>115</v>
      </c>
      <c r="F147" s="91" t="s">
        <v>46</v>
      </c>
      <c r="G147" s="90" t="s">
        <v>65</v>
      </c>
      <c r="H147" s="92" t="s">
        <v>100</v>
      </c>
      <c r="J14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EAV11SN1S</v>
      </c>
      <c r="K14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DN SE</v>
      </c>
      <c r="L14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DeviceNet, para instalação em área segura.</v>
      </c>
      <c r="M14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7" s="84">
        <f>LEN(TAB_CÓDIGOS[[#This Row],[CÓDIGO]])</f>
        <v>9</v>
      </c>
      <c r="O147" s="84">
        <f>LEN(TAB_CÓDIGOS[[#This Row],[DESCRIÇÃO SIMPLES]])</f>
        <v>24</v>
      </c>
    </row>
    <row r="148" spans="2:15" ht="37.5" x14ac:dyDescent="0.25">
      <c r="B148" s="90" t="s">
        <v>146</v>
      </c>
      <c r="C148" s="90">
        <v>6131</v>
      </c>
      <c r="D148" s="90" t="s">
        <v>126</v>
      </c>
      <c r="E148" s="90" t="s">
        <v>61</v>
      </c>
      <c r="F148" s="91" t="s">
        <v>46</v>
      </c>
      <c r="G148" s="90" t="s">
        <v>65</v>
      </c>
      <c r="H148" s="92" t="s">
        <v>100</v>
      </c>
      <c r="J14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EAV113N1S</v>
      </c>
      <c r="K14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DN SE</v>
      </c>
      <c r="L14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DeviceNet, para instalação em área segura.</v>
      </c>
      <c r="M14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8" s="84">
        <f>LEN(TAB_CÓDIGOS[[#This Row],[CÓDIGO]])</f>
        <v>9</v>
      </c>
      <c r="O148" s="84">
        <f>LEN(TAB_CÓDIGOS[[#This Row],[DESCRIÇÃO SIMPLES]])</f>
        <v>24</v>
      </c>
    </row>
    <row r="149" spans="2:15" ht="37.5" x14ac:dyDescent="0.25">
      <c r="B149" s="90" t="s">
        <v>146</v>
      </c>
      <c r="C149" s="90">
        <v>6131</v>
      </c>
      <c r="D149" s="90" t="s">
        <v>126</v>
      </c>
      <c r="E149" s="90" t="s">
        <v>119</v>
      </c>
      <c r="F149" s="91" t="s">
        <v>46</v>
      </c>
      <c r="G149" s="90" t="s">
        <v>65</v>
      </c>
      <c r="H149" s="92" t="s">
        <v>100</v>
      </c>
      <c r="J14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EAV114N1S</v>
      </c>
      <c r="K14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DN SE</v>
      </c>
      <c r="L14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DeviceNet, para instalação em área segura.</v>
      </c>
      <c r="M14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49" s="84">
        <f>LEN(TAB_CÓDIGOS[[#This Row],[CÓDIGO]])</f>
        <v>9</v>
      </c>
      <c r="O149" s="84">
        <f>LEN(TAB_CÓDIGOS[[#This Row],[DESCRIÇÃO SIMPLES]])</f>
        <v>24</v>
      </c>
    </row>
    <row r="150" spans="2:15" ht="37.5" x14ac:dyDescent="0.25">
      <c r="B150" s="90" t="s">
        <v>146</v>
      </c>
      <c r="C150" s="90">
        <v>6131</v>
      </c>
      <c r="D150" s="90" t="s">
        <v>59</v>
      </c>
      <c r="E150" s="90" t="s">
        <v>115</v>
      </c>
      <c r="F150" s="91" t="s">
        <v>46</v>
      </c>
      <c r="G150" s="90" t="s">
        <v>65</v>
      </c>
      <c r="H150" s="92" t="s">
        <v>100</v>
      </c>
      <c r="J15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EAV12SN1S</v>
      </c>
      <c r="K15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DN SE</v>
      </c>
      <c r="L15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DeviceNet, para instalação em área segura.</v>
      </c>
      <c r="M15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0" s="84">
        <f>LEN(TAB_CÓDIGOS[[#This Row],[CÓDIGO]])</f>
        <v>9</v>
      </c>
      <c r="O150" s="84">
        <f>LEN(TAB_CÓDIGOS[[#This Row],[DESCRIÇÃO SIMPLES]])</f>
        <v>24</v>
      </c>
    </row>
    <row r="151" spans="2:15" ht="37.5" x14ac:dyDescent="0.25">
      <c r="B151" s="90" t="s">
        <v>146</v>
      </c>
      <c r="C151" s="90">
        <v>6131</v>
      </c>
      <c r="D151" s="90" t="s">
        <v>59</v>
      </c>
      <c r="E151" s="90" t="s">
        <v>61</v>
      </c>
      <c r="F151" s="91" t="s">
        <v>46</v>
      </c>
      <c r="G151" s="90" t="s">
        <v>65</v>
      </c>
      <c r="H151" s="92" t="s">
        <v>100</v>
      </c>
      <c r="J15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EAV123N1S</v>
      </c>
      <c r="K15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DN SE</v>
      </c>
      <c r="L15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DeviceNet, para instalação em área segura.</v>
      </c>
      <c r="M15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1" s="84">
        <f>LEN(TAB_CÓDIGOS[[#This Row],[CÓDIGO]])</f>
        <v>9</v>
      </c>
      <c r="O151" s="84">
        <f>LEN(TAB_CÓDIGOS[[#This Row],[DESCRIÇÃO SIMPLES]])</f>
        <v>24</v>
      </c>
    </row>
    <row r="152" spans="2:15" ht="37.5" x14ac:dyDescent="0.25">
      <c r="B152" s="90" t="s">
        <v>146</v>
      </c>
      <c r="C152" s="90">
        <v>6131</v>
      </c>
      <c r="D152" s="90" t="s">
        <v>59</v>
      </c>
      <c r="E152" s="90" t="s">
        <v>119</v>
      </c>
      <c r="F152" s="91" t="s">
        <v>46</v>
      </c>
      <c r="G152" s="90" t="s">
        <v>65</v>
      </c>
      <c r="H152" s="92" t="s">
        <v>100</v>
      </c>
      <c r="J15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EAV124N1S</v>
      </c>
      <c r="K15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DN SE</v>
      </c>
      <c r="L15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DeviceNet, para instalação em área segura.</v>
      </c>
      <c r="M15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2" s="84">
        <f>LEN(TAB_CÓDIGOS[[#This Row],[CÓDIGO]])</f>
        <v>9</v>
      </c>
      <c r="O152" s="84">
        <f>LEN(TAB_CÓDIGOS[[#This Row],[DESCRIÇÃO SIMPLES]])</f>
        <v>24</v>
      </c>
    </row>
    <row r="153" spans="2:15" ht="37.5" x14ac:dyDescent="0.25">
      <c r="B153" s="90" t="s">
        <v>146</v>
      </c>
      <c r="C153" s="90">
        <v>6131</v>
      </c>
      <c r="D153" s="93" t="s">
        <v>129</v>
      </c>
      <c r="E153" s="90" t="s">
        <v>115</v>
      </c>
      <c r="F153" s="91" t="s">
        <v>46</v>
      </c>
      <c r="G153" s="90" t="s">
        <v>65</v>
      </c>
      <c r="H153" s="92" t="s">
        <v>100</v>
      </c>
      <c r="J15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EAV13SN1S</v>
      </c>
      <c r="K15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DN SE</v>
      </c>
      <c r="L15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DeviceNet, para instalação em área segura.</v>
      </c>
      <c r="M15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3" s="84">
        <f>LEN(TAB_CÓDIGOS[[#This Row],[CÓDIGO]])</f>
        <v>9</v>
      </c>
      <c r="O153" s="84">
        <f>LEN(TAB_CÓDIGOS[[#This Row],[DESCRIÇÃO SIMPLES]])</f>
        <v>24</v>
      </c>
    </row>
    <row r="154" spans="2:15" ht="37.5" x14ac:dyDescent="0.25">
      <c r="B154" s="90" t="s">
        <v>146</v>
      </c>
      <c r="C154" s="90">
        <v>6131</v>
      </c>
      <c r="D154" s="93" t="s">
        <v>129</v>
      </c>
      <c r="E154" s="90" t="s">
        <v>61</v>
      </c>
      <c r="F154" s="91" t="s">
        <v>46</v>
      </c>
      <c r="G154" s="90" t="s">
        <v>65</v>
      </c>
      <c r="H154" s="92" t="s">
        <v>100</v>
      </c>
      <c r="J15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EAV133N1S</v>
      </c>
      <c r="K15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DN SE</v>
      </c>
      <c r="L15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DeviceNet, para instalação em área segura.</v>
      </c>
      <c r="M15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4" s="84">
        <f>LEN(TAB_CÓDIGOS[[#This Row],[CÓDIGO]])</f>
        <v>9</v>
      </c>
      <c r="O154" s="84">
        <f>LEN(TAB_CÓDIGOS[[#This Row],[DESCRIÇÃO SIMPLES]])</f>
        <v>24</v>
      </c>
    </row>
    <row r="155" spans="2:15" ht="37.5" x14ac:dyDescent="0.25">
      <c r="B155" s="90" t="s">
        <v>146</v>
      </c>
      <c r="C155" s="90">
        <v>6131</v>
      </c>
      <c r="D155" s="93" t="s">
        <v>129</v>
      </c>
      <c r="E155" s="90" t="s">
        <v>119</v>
      </c>
      <c r="F155" s="91" t="s">
        <v>46</v>
      </c>
      <c r="G155" s="90" t="s">
        <v>65</v>
      </c>
      <c r="H155" s="92" t="s">
        <v>100</v>
      </c>
      <c r="J15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EAV134N1S</v>
      </c>
      <c r="K15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DN SE</v>
      </c>
      <c r="L15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DeviceNet, para instalação em área segura.</v>
      </c>
      <c r="M15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5" s="84">
        <f>LEN(TAB_CÓDIGOS[[#This Row],[CÓDIGO]])</f>
        <v>9</v>
      </c>
      <c r="O155" s="84">
        <f>LEN(TAB_CÓDIGOS[[#This Row],[DESCRIÇÃO SIMPLES]])</f>
        <v>24</v>
      </c>
    </row>
    <row r="156" spans="2:15" ht="37.5" x14ac:dyDescent="0.25">
      <c r="B156" s="90" t="s">
        <v>146</v>
      </c>
      <c r="C156" s="90">
        <v>6131</v>
      </c>
      <c r="D156" s="90" t="s">
        <v>126</v>
      </c>
      <c r="E156" s="90" t="s">
        <v>115</v>
      </c>
      <c r="F156" s="91" t="s">
        <v>46</v>
      </c>
      <c r="G156" s="90" t="s">
        <v>90</v>
      </c>
      <c r="H156" s="92" t="s">
        <v>100</v>
      </c>
      <c r="J15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EAV11SN4S</v>
      </c>
      <c r="K15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EI SE</v>
      </c>
      <c r="L15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EtherNet IP, para instalação em área segura.</v>
      </c>
      <c r="M15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6" s="84">
        <f>LEN(TAB_CÓDIGOS[[#This Row],[CÓDIGO]])</f>
        <v>9</v>
      </c>
      <c r="O156" s="84">
        <f>LEN(TAB_CÓDIGOS[[#This Row],[DESCRIÇÃO SIMPLES]])</f>
        <v>24</v>
      </c>
    </row>
    <row r="157" spans="2:15" ht="37.5" x14ac:dyDescent="0.25">
      <c r="B157" s="90" t="s">
        <v>146</v>
      </c>
      <c r="C157" s="90">
        <v>6131</v>
      </c>
      <c r="D157" s="90" t="s">
        <v>126</v>
      </c>
      <c r="E157" s="90" t="s">
        <v>61</v>
      </c>
      <c r="F157" s="91" t="s">
        <v>46</v>
      </c>
      <c r="G157" s="90" t="s">
        <v>90</v>
      </c>
      <c r="H157" s="92" t="s">
        <v>100</v>
      </c>
      <c r="J15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EAV113N4S</v>
      </c>
      <c r="K15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EI SE</v>
      </c>
      <c r="L15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EtherNet IP, para instalação em área segura.</v>
      </c>
      <c r="M15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7" s="84">
        <f>LEN(TAB_CÓDIGOS[[#This Row],[CÓDIGO]])</f>
        <v>9</v>
      </c>
      <c r="O157" s="84">
        <f>LEN(TAB_CÓDIGOS[[#This Row],[DESCRIÇÃO SIMPLES]])</f>
        <v>24</v>
      </c>
    </row>
    <row r="158" spans="2:15" ht="37.5" x14ac:dyDescent="0.25">
      <c r="B158" s="90" t="s">
        <v>146</v>
      </c>
      <c r="C158" s="90">
        <v>6131</v>
      </c>
      <c r="D158" s="90" t="s">
        <v>126</v>
      </c>
      <c r="E158" s="90" t="s">
        <v>119</v>
      </c>
      <c r="F158" s="91" t="s">
        <v>46</v>
      </c>
      <c r="G158" s="90" t="s">
        <v>90</v>
      </c>
      <c r="H158" s="92" t="s">
        <v>100</v>
      </c>
      <c r="J15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EAV114N4S</v>
      </c>
      <c r="K15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EI SE</v>
      </c>
      <c r="L15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EtherNet IP, para instalação em área segura.</v>
      </c>
      <c r="M15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8" s="84">
        <f>LEN(TAB_CÓDIGOS[[#This Row],[CÓDIGO]])</f>
        <v>9</v>
      </c>
      <c r="O158" s="84">
        <f>LEN(TAB_CÓDIGOS[[#This Row],[DESCRIÇÃO SIMPLES]])</f>
        <v>24</v>
      </c>
    </row>
    <row r="159" spans="2:15" ht="37.5" x14ac:dyDescent="0.25">
      <c r="B159" s="90" t="s">
        <v>146</v>
      </c>
      <c r="C159" s="90">
        <v>6131</v>
      </c>
      <c r="D159" s="90" t="s">
        <v>59</v>
      </c>
      <c r="E159" s="90" t="s">
        <v>115</v>
      </c>
      <c r="F159" s="91" t="s">
        <v>46</v>
      </c>
      <c r="G159" s="90" t="s">
        <v>90</v>
      </c>
      <c r="H159" s="92" t="s">
        <v>100</v>
      </c>
      <c r="J15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EAV12SN4S</v>
      </c>
      <c r="K15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EI SE</v>
      </c>
      <c r="L15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EtherNet IP, para instalação em área segura.</v>
      </c>
      <c r="M15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59" s="84">
        <f>LEN(TAB_CÓDIGOS[[#This Row],[CÓDIGO]])</f>
        <v>9</v>
      </c>
      <c r="O159" s="84">
        <f>LEN(TAB_CÓDIGOS[[#This Row],[DESCRIÇÃO SIMPLES]])</f>
        <v>24</v>
      </c>
    </row>
    <row r="160" spans="2:15" ht="37.5" x14ac:dyDescent="0.25">
      <c r="B160" s="90" t="s">
        <v>146</v>
      </c>
      <c r="C160" s="90">
        <v>6131</v>
      </c>
      <c r="D160" s="90" t="s">
        <v>59</v>
      </c>
      <c r="E160" s="90" t="s">
        <v>61</v>
      </c>
      <c r="F160" s="91" t="s">
        <v>46</v>
      </c>
      <c r="G160" s="90" t="s">
        <v>90</v>
      </c>
      <c r="H160" s="92" t="s">
        <v>100</v>
      </c>
      <c r="J16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EAV123N4S</v>
      </c>
      <c r="K16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EI SE</v>
      </c>
      <c r="L16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EtherNet IP, para instalação em área segura.</v>
      </c>
      <c r="M16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0" s="84">
        <f>LEN(TAB_CÓDIGOS[[#This Row],[CÓDIGO]])</f>
        <v>9</v>
      </c>
      <c r="O160" s="84">
        <f>LEN(TAB_CÓDIGOS[[#This Row],[DESCRIÇÃO SIMPLES]])</f>
        <v>24</v>
      </c>
    </row>
    <row r="161" spans="2:15" ht="37.5" x14ac:dyDescent="0.25">
      <c r="B161" s="90" t="s">
        <v>146</v>
      </c>
      <c r="C161" s="90">
        <v>6131</v>
      </c>
      <c r="D161" s="90" t="s">
        <v>59</v>
      </c>
      <c r="E161" s="90" t="s">
        <v>119</v>
      </c>
      <c r="F161" s="91" t="s">
        <v>46</v>
      </c>
      <c r="G161" s="90" t="s">
        <v>90</v>
      </c>
      <c r="H161" s="92" t="s">
        <v>100</v>
      </c>
      <c r="J16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EAV124N4S</v>
      </c>
      <c r="K16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EI SE</v>
      </c>
      <c r="L16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EtherNet IP, para instalação em área segura.</v>
      </c>
      <c r="M16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1" s="84">
        <f>LEN(TAB_CÓDIGOS[[#This Row],[CÓDIGO]])</f>
        <v>9</v>
      </c>
      <c r="O161" s="84">
        <f>LEN(TAB_CÓDIGOS[[#This Row],[DESCRIÇÃO SIMPLES]])</f>
        <v>24</v>
      </c>
    </row>
    <row r="162" spans="2:15" ht="37.5" x14ac:dyDescent="0.25">
      <c r="B162" s="90" t="s">
        <v>146</v>
      </c>
      <c r="C162" s="90">
        <v>6131</v>
      </c>
      <c r="D162" s="93" t="s">
        <v>129</v>
      </c>
      <c r="E162" s="90" t="s">
        <v>115</v>
      </c>
      <c r="F162" s="91" t="s">
        <v>46</v>
      </c>
      <c r="G162" s="90" t="s">
        <v>90</v>
      </c>
      <c r="H162" s="92" t="s">
        <v>100</v>
      </c>
      <c r="J16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EAV13SN4S</v>
      </c>
      <c r="K16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EI SE</v>
      </c>
      <c r="L16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EtherNet IP, para instalação em área segura.</v>
      </c>
      <c r="M16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2" s="84">
        <f>LEN(TAB_CÓDIGOS[[#This Row],[CÓDIGO]])</f>
        <v>9</v>
      </c>
      <c r="O162" s="84">
        <f>LEN(TAB_CÓDIGOS[[#This Row],[DESCRIÇÃO SIMPLES]])</f>
        <v>24</v>
      </c>
    </row>
    <row r="163" spans="2:15" ht="37.5" x14ac:dyDescent="0.25">
      <c r="B163" s="90" t="s">
        <v>146</v>
      </c>
      <c r="C163" s="90">
        <v>6131</v>
      </c>
      <c r="D163" s="93" t="s">
        <v>129</v>
      </c>
      <c r="E163" s="90" t="s">
        <v>61</v>
      </c>
      <c r="F163" s="91" t="s">
        <v>46</v>
      </c>
      <c r="G163" s="90" t="s">
        <v>90</v>
      </c>
      <c r="H163" s="92" t="s">
        <v>100</v>
      </c>
      <c r="J16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EAV133N4S</v>
      </c>
      <c r="K16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EI SE</v>
      </c>
      <c r="L16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EtherNet IP, para instalação em área segura.</v>
      </c>
      <c r="M16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3" s="84">
        <f>LEN(TAB_CÓDIGOS[[#This Row],[CÓDIGO]])</f>
        <v>9</v>
      </c>
      <c r="O163" s="84">
        <f>LEN(TAB_CÓDIGOS[[#This Row],[DESCRIÇÃO SIMPLES]])</f>
        <v>24</v>
      </c>
    </row>
    <row r="164" spans="2:15" ht="37.5" x14ac:dyDescent="0.25">
      <c r="B164" s="90" t="s">
        <v>146</v>
      </c>
      <c r="C164" s="90">
        <v>6131</v>
      </c>
      <c r="D164" s="93" t="s">
        <v>129</v>
      </c>
      <c r="E164" s="90" t="s">
        <v>119</v>
      </c>
      <c r="F164" s="91" t="s">
        <v>46</v>
      </c>
      <c r="G164" s="90" t="s">
        <v>90</v>
      </c>
      <c r="H164" s="92" t="s">
        <v>100</v>
      </c>
      <c r="J16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EAV134N4S</v>
      </c>
      <c r="K16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EI SE</v>
      </c>
      <c r="L16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EtherNet IP, para instalação em área segura.</v>
      </c>
      <c r="M16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4" s="84">
        <f>LEN(TAB_CÓDIGOS[[#This Row],[CÓDIGO]])</f>
        <v>9</v>
      </c>
      <c r="O164" s="84">
        <f>LEN(TAB_CÓDIGOS[[#This Row],[DESCRIÇÃO SIMPLES]])</f>
        <v>24</v>
      </c>
    </row>
    <row r="165" spans="2:15" ht="37.5" x14ac:dyDescent="0.25">
      <c r="B165" s="90" t="s">
        <v>146</v>
      </c>
      <c r="C165" s="90">
        <v>6131</v>
      </c>
      <c r="D165" s="90" t="s">
        <v>126</v>
      </c>
      <c r="E165" s="90" t="s">
        <v>115</v>
      </c>
      <c r="F165" s="91" t="s">
        <v>46</v>
      </c>
      <c r="G165" s="90" t="s">
        <v>88</v>
      </c>
      <c r="H165" s="92" t="s">
        <v>100</v>
      </c>
      <c r="J16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EAV11SN3S</v>
      </c>
      <c r="K16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MB SE</v>
      </c>
      <c r="L16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ModBus RTU, para instalação em área segura.</v>
      </c>
      <c r="M16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5" s="84">
        <f>LEN(TAB_CÓDIGOS[[#This Row],[CÓDIGO]])</f>
        <v>9</v>
      </c>
      <c r="O165" s="84">
        <f>LEN(TAB_CÓDIGOS[[#This Row],[DESCRIÇÃO SIMPLES]])</f>
        <v>24</v>
      </c>
    </row>
    <row r="166" spans="2:15" ht="37.5" x14ac:dyDescent="0.25">
      <c r="B166" s="90" t="s">
        <v>146</v>
      </c>
      <c r="C166" s="90">
        <v>6131</v>
      </c>
      <c r="D166" s="90" t="s">
        <v>126</v>
      </c>
      <c r="E166" s="90" t="s">
        <v>61</v>
      </c>
      <c r="F166" s="91" t="s">
        <v>46</v>
      </c>
      <c r="G166" s="90" t="s">
        <v>88</v>
      </c>
      <c r="H166" s="92" t="s">
        <v>100</v>
      </c>
      <c r="J16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EAV113N3S</v>
      </c>
      <c r="K16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MB SE</v>
      </c>
      <c r="L16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ModBus RTU, para instalação em área segura.</v>
      </c>
      <c r="M16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6" s="84">
        <f>LEN(TAB_CÓDIGOS[[#This Row],[CÓDIGO]])</f>
        <v>9</v>
      </c>
      <c r="O166" s="84">
        <f>LEN(TAB_CÓDIGOS[[#This Row],[DESCRIÇÃO SIMPLES]])</f>
        <v>24</v>
      </c>
    </row>
    <row r="167" spans="2:15" ht="37.5" x14ac:dyDescent="0.25">
      <c r="B167" s="90" t="s">
        <v>146</v>
      </c>
      <c r="C167" s="90">
        <v>6131</v>
      </c>
      <c r="D167" s="90" t="s">
        <v>126</v>
      </c>
      <c r="E167" s="90" t="s">
        <v>119</v>
      </c>
      <c r="F167" s="91" t="s">
        <v>46</v>
      </c>
      <c r="G167" s="90" t="s">
        <v>88</v>
      </c>
      <c r="H167" s="92" t="s">
        <v>100</v>
      </c>
      <c r="J16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EAV114N3S</v>
      </c>
      <c r="K16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MB SE</v>
      </c>
      <c r="L16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ModBus RTU, para instalação em área segura.</v>
      </c>
      <c r="M16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7" s="84">
        <f>LEN(TAB_CÓDIGOS[[#This Row],[CÓDIGO]])</f>
        <v>9</v>
      </c>
      <c r="O167" s="84">
        <f>LEN(TAB_CÓDIGOS[[#This Row],[DESCRIÇÃO SIMPLES]])</f>
        <v>24</v>
      </c>
    </row>
    <row r="168" spans="2:15" ht="37.5" x14ac:dyDescent="0.25">
      <c r="B168" s="90" t="s">
        <v>146</v>
      </c>
      <c r="C168" s="90">
        <v>6131</v>
      </c>
      <c r="D168" s="90" t="s">
        <v>59</v>
      </c>
      <c r="E168" s="90" t="s">
        <v>115</v>
      </c>
      <c r="F168" s="91" t="s">
        <v>46</v>
      </c>
      <c r="G168" s="90" t="s">
        <v>88</v>
      </c>
      <c r="H168" s="92" t="s">
        <v>100</v>
      </c>
      <c r="J16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EAV12SN3S</v>
      </c>
      <c r="K16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MB SE</v>
      </c>
      <c r="L16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ModBus RTU, para instalação em área segura.</v>
      </c>
      <c r="M16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8" s="84">
        <f>LEN(TAB_CÓDIGOS[[#This Row],[CÓDIGO]])</f>
        <v>9</v>
      </c>
      <c r="O168" s="84">
        <f>LEN(TAB_CÓDIGOS[[#This Row],[DESCRIÇÃO SIMPLES]])</f>
        <v>24</v>
      </c>
    </row>
    <row r="169" spans="2:15" ht="37.5" x14ac:dyDescent="0.25">
      <c r="B169" s="90" t="s">
        <v>146</v>
      </c>
      <c r="C169" s="90">
        <v>6131</v>
      </c>
      <c r="D169" s="90" t="s">
        <v>59</v>
      </c>
      <c r="E169" s="90" t="s">
        <v>61</v>
      </c>
      <c r="F169" s="91" t="s">
        <v>46</v>
      </c>
      <c r="G169" s="90" t="s">
        <v>88</v>
      </c>
      <c r="H169" s="92" t="s">
        <v>100</v>
      </c>
      <c r="J16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EAV123N3S</v>
      </c>
      <c r="K16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MB SE</v>
      </c>
      <c r="L16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ModBus RTU, para instalação em área segura.</v>
      </c>
      <c r="M16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69" s="84">
        <f>LEN(TAB_CÓDIGOS[[#This Row],[CÓDIGO]])</f>
        <v>9</v>
      </c>
      <c r="O169" s="84">
        <f>LEN(TAB_CÓDIGOS[[#This Row],[DESCRIÇÃO SIMPLES]])</f>
        <v>24</v>
      </c>
    </row>
    <row r="170" spans="2:15" ht="37.5" x14ac:dyDescent="0.25">
      <c r="B170" s="90" t="s">
        <v>146</v>
      </c>
      <c r="C170" s="90">
        <v>6131</v>
      </c>
      <c r="D170" s="90" t="s">
        <v>59</v>
      </c>
      <c r="E170" s="90" t="s">
        <v>119</v>
      </c>
      <c r="F170" s="91" t="s">
        <v>46</v>
      </c>
      <c r="G170" s="90" t="s">
        <v>88</v>
      </c>
      <c r="H170" s="92" t="s">
        <v>100</v>
      </c>
      <c r="J17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EAV124N3S</v>
      </c>
      <c r="K17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MB SE</v>
      </c>
      <c r="L17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ModBus RTU, para instalação em área segura.</v>
      </c>
      <c r="M17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0" s="84">
        <f>LEN(TAB_CÓDIGOS[[#This Row],[CÓDIGO]])</f>
        <v>9</v>
      </c>
      <c r="O170" s="84">
        <f>LEN(TAB_CÓDIGOS[[#This Row],[DESCRIÇÃO SIMPLES]])</f>
        <v>24</v>
      </c>
    </row>
    <row r="171" spans="2:15" ht="37.5" x14ac:dyDescent="0.25">
      <c r="B171" s="90" t="s">
        <v>146</v>
      </c>
      <c r="C171" s="90">
        <v>6131</v>
      </c>
      <c r="D171" s="93" t="s">
        <v>129</v>
      </c>
      <c r="E171" s="90" t="s">
        <v>115</v>
      </c>
      <c r="F171" s="91" t="s">
        <v>46</v>
      </c>
      <c r="G171" s="90" t="s">
        <v>88</v>
      </c>
      <c r="H171" s="92" t="s">
        <v>100</v>
      </c>
      <c r="J17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EAV13SN3S</v>
      </c>
      <c r="K17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MB SE</v>
      </c>
      <c r="L17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ModBus RTU, para instalação em área segura.</v>
      </c>
      <c r="M17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1" s="84">
        <f>LEN(TAB_CÓDIGOS[[#This Row],[CÓDIGO]])</f>
        <v>9</v>
      </c>
      <c r="O171" s="84">
        <f>LEN(TAB_CÓDIGOS[[#This Row],[DESCRIÇÃO SIMPLES]])</f>
        <v>24</v>
      </c>
    </row>
    <row r="172" spans="2:15" ht="37.5" x14ac:dyDescent="0.25">
      <c r="B172" s="90" t="s">
        <v>146</v>
      </c>
      <c r="C172" s="90">
        <v>6131</v>
      </c>
      <c r="D172" s="93" t="s">
        <v>129</v>
      </c>
      <c r="E172" s="90" t="s">
        <v>61</v>
      </c>
      <c r="F172" s="91" t="s">
        <v>46</v>
      </c>
      <c r="G172" s="90" t="s">
        <v>88</v>
      </c>
      <c r="H172" s="92" t="s">
        <v>100</v>
      </c>
      <c r="J17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EAV133N3S</v>
      </c>
      <c r="K17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MB SE</v>
      </c>
      <c r="L17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ModBus RTU, para instalação em área segura.</v>
      </c>
      <c r="M17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2" s="84">
        <f>LEN(TAB_CÓDIGOS[[#This Row],[CÓDIGO]])</f>
        <v>9</v>
      </c>
      <c r="O172" s="84">
        <f>LEN(TAB_CÓDIGOS[[#This Row],[DESCRIÇÃO SIMPLES]])</f>
        <v>24</v>
      </c>
    </row>
    <row r="173" spans="2:15" ht="37.5" x14ac:dyDescent="0.25">
      <c r="B173" s="90" t="s">
        <v>146</v>
      </c>
      <c r="C173" s="90">
        <v>6131</v>
      </c>
      <c r="D173" s="93" t="s">
        <v>129</v>
      </c>
      <c r="E173" s="90" t="s">
        <v>119</v>
      </c>
      <c r="F173" s="91" t="s">
        <v>46</v>
      </c>
      <c r="G173" s="90" t="s">
        <v>88</v>
      </c>
      <c r="H173" s="92" t="s">
        <v>100</v>
      </c>
      <c r="J17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EAV134N3S</v>
      </c>
      <c r="K17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MB SE</v>
      </c>
      <c r="L17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ModBus RTU, para instalação em área segura.</v>
      </c>
      <c r="M17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3" s="84">
        <f>LEN(TAB_CÓDIGOS[[#This Row],[CÓDIGO]])</f>
        <v>9</v>
      </c>
      <c r="O173" s="84">
        <f>LEN(TAB_CÓDIGOS[[#This Row],[DESCRIÇÃO SIMPLES]])</f>
        <v>24</v>
      </c>
    </row>
    <row r="174" spans="2:15" ht="37.5" x14ac:dyDescent="0.25">
      <c r="B174" s="90" t="s">
        <v>146</v>
      </c>
      <c r="C174" s="90">
        <v>6131</v>
      </c>
      <c r="D174" s="90" t="s">
        <v>126</v>
      </c>
      <c r="E174" s="90" t="s">
        <v>115</v>
      </c>
      <c r="F174" s="91" t="s">
        <v>46</v>
      </c>
      <c r="G174" s="90" t="s">
        <v>86</v>
      </c>
      <c r="H174" s="92" t="s">
        <v>100</v>
      </c>
      <c r="J17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EAV11SN2S</v>
      </c>
      <c r="K17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PB SE</v>
      </c>
      <c r="L17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Profibus DP, para instalação em área segura.</v>
      </c>
      <c r="M17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4" s="84">
        <f>LEN(TAB_CÓDIGOS[[#This Row],[CÓDIGO]])</f>
        <v>9</v>
      </c>
      <c r="O174" s="84">
        <f>LEN(TAB_CÓDIGOS[[#This Row],[DESCRIÇÃO SIMPLES]])</f>
        <v>24</v>
      </c>
    </row>
    <row r="175" spans="2:15" ht="37.5" x14ac:dyDescent="0.25">
      <c r="B175" s="90" t="s">
        <v>146</v>
      </c>
      <c r="C175" s="90">
        <v>6131</v>
      </c>
      <c r="D175" s="90" t="s">
        <v>126</v>
      </c>
      <c r="E175" s="90" t="s">
        <v>61</v>
      </c>
      <c r="F175" s="91" t="s">
        <v>46</v>
      </c>
      <c r="G175" s="90" t="s">
        <v>86</v>
      </c>
      <c r="H175" s="92" t="s">
        <v>100</v>
      </c>
      <c r="J17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EAV113N2S</v>
      </c>
      <c r="K17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PB SE</v>
      </c>
      <c r="L17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Profibus DP, para instalação em área segura.</v>
      </c>
      <c r="M17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5" s="84">
        <f>LEN(TAB_CÓDIGOS[[#This Row],[CÓDIGO]])</f>
        <v>9</v>
      </c>
      <c r="O175" s="84">
        <f>LEN(TAB_CÓDIGOS[[#This Row],[DESCRIÇÃO SIMPLES]])</f>
        <v>24</v>
      </c>
    </row>
    <row r="176" spans="2:15" ht="37.5" x14ac:dyDescent="0.25">
      <c r="B176" s="90" t="s">
        <v>146</v>
      </c>
      <c r="C176" s="90">
        <v>6131</v>
      </c>
      <c r="D176" s="90" t="s">
        <v>126</v>
      </c>
      <c r="E176" s="90" t="s">
        <v>119</v>
      </c>
      <c r="F176" s="91" t="s">
        <v>46</v>
      </c>
      <c r="G176" s="90" t="s">
        <v>86</v>
      </c>
      <c r="H176" s="92" t="s">
        <v>100</v>
      </c>
      <c r="J17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EAV114N2S</v>
      </c>
      <c r="K17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PB SE</v>
      </c>
      <c r="L17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Profibus DP, para instalação em área segura.</v>
      </c>
      <c r="M17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6" s="84">
        <f>LEN(TAB_CÓDIGOS[[#This Row],[CÓDIGO]])</f>
        <v>9</v>
      </c>
      <c r="O176" s="84">
        <f>LEN(TAB_CÓDIGOS[[#This Row],[DESCRIÇÃO SIMPLES]])</f>
        <v>24</v>
      </c>
    </row>
    <row r="177" spans="2:15" ht="37.5" x14ac:dyDescent="0.25">
      <c r="B177" s="90" t="s">
        <v>146</v>
      </c>
      <c r="C177" s="90">
        <v>6131</v>
      </c>
      <c r="D177" s="90" t="s">
        <v>59</v>
      </c>
      <c r="E177" s="90" t="s">
        <v>115</v>
      </c>
      <c r="F177" s="91" t="s">
        <v>46</v>
      </c>
      <c r="G177" s="90" t="s">
        <v>86</v>
      </c>
      <c r="H177" s="92" t="s">
        <v>100</v>
      </c>
      <c r="J17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EAV12SN2S</v>
      </c>
      <c r="K17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PB SE</v>
      </c>
      <c r="L17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Profibus DP, para instalação em área segura.</v>
      </c>
      <c r="M17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7" s="84">
        <f>LEN(TAB_CÓDIGOS[[#This Row],[CÓDIGO]])</f>
        <v>9</v>
      </c>
      <c r="O177" s="84">
        <f>LEN(TAB_CÓDIGOS[[#This Row],[DESCRIÇÃO SIMPLES]])</f>
        <v>24</v>
      </c>
    </row>
    <row r="178" spans="2:15" ht="37.5" x14ac:dyDescent="0.25">
      <c r="B178" s="90" t="s">
        <v>146</v>
      </c>
      <c r="C178" s="90">
        <v>6131</v>
      </c>
      <c r="D178" s="90" t="s">
        <v>59</v>
      </c>
      <c r="E178" s="90" t="s">
        <v>61</v>
      </c>
      <c r="F178" s="91" t="s">
        <v>46</v>
      </c>
      <c r="G178" s="90" t="s">
        <v>86</v>
      </c>
      <c r="H178" s="92" t="s">
        <v>100</v>
      </c>
      <c r="J17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EAV123N2S</v>
      </c>
      <c r="K17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PB SE</v>
      </c>
      <c r="L17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Profibus DP, para instalação em área segura.</v>
      </c>
      <c r="M17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8" s="84">
        <f>LEN(TAB_CÓDIGOS[[#This Row],[CÓDIGO]])</f>
        <v>9</v>
      </c>
      <c r="O178" s="84">
        <f>LEN(TAB_CÓDIGOS[[#This Row],[DESCRIÇÃO SIMPLES]])</f>
        <v>24</v>
      </c>
    </row>
    <row r="179" spans="2:15" ht="37.5" x14ac:dyDescent="0.25">
      <c r="B179" s="90" t="s">
        <v>146</v>
      </c>
      <c r="C179" s="90">
        <v>6131</v>
      </c>
      <c r="D179" s="90" t="s">
        <v>59</v>
      </c>
      <c r="E179" s="90" t="s">
        <v>119</v>
      </c>
      <c r="F179" s="91" t="s">
        <v>46</v>
      </c>
      <c r="G179" s="90" t="s">
        <v>86</v>
      </c>
      <c r="H179" s="92" t="s">
        <v>100</v>
      </c>
      <c r="J17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EAV124N2S</v>
      </c>
      <c r="K17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PB SE</v>
      </c>
      <c r="L17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Profibus DP, para instalação em área segura.</v>
      </c>
      <c r="M17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79" s="84">
        <f>LEN(TAB_CÓDIGOS[[#This Row],[CÓDIGO]])</f>
        <v>9</v>
      </c>
      <c r="O179" s="84">
        <f>LEN(TAB_CÓDIGOS[[#This Row],[DESCRIÇÃO SIMPLES]])</f>
        <v>24</v>
      </c>
    </row>
    <row r="180" spans="2:15" ht="37.5" x14ac:dyDescent="0.25">
      <c r="B180" s="90" t="s">
        <v>146</v>
      </c>
      <c r="C180" s="90">
        <v>6131</v>
      </c>
      <c r="D180" s="93" t="s">
        <v>129</v>
      </c>
      <c r="E180" s="90" t="s">
        <v>115</v>
      </c>
      <c r="F180" s="91" t="s">
        <v>46</v>
      </c>
      <c r="G180" s="90" t="s">
        <v>86</v>
      </c>
      <c r="H180" s="92" t="s">
        <v>100</v>
      </c>
      <c r="J18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EAV13SN2S</v>
      </c>
      <c r="K18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PB SE</v>
      </c>
      <c r="L18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Profibus DP, para instalação em área segura.</v>
      </c>
      <c r="M18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0" s="84">
        <f>LEN(TAB_CÓDIGOS[[#This Row],[CÓDIGO]])</f>
        <v>9</v>
      </c>
      <c r="O180" s="84">
        <f>LEN(TAB_CÓDIGOS[[#This Row],[DESCRIÇÃO SIMPLES]])</f>
        <v>24</v>
      </c>
    </row>
    <row r="181" spans="2:15" ht="37.5" x14ac:dyDescent="0.25">
      <c r="B181" s="90" t="s">
        <v>146</v>
      </c>
      <c r="C181" s="90">
        <v>6131</v>
      </c>
      <c r="D181" s="93" t="s">
        <v>129</v>
      </c>
      <c r="E181" s="90" t="s">
        <v>61</v>
      </c>
      <c r="F181" s="91" t="s">
        <v>46</v>
      </c>
      <c r="G181" s="90" t="s">
        <v>86</v>
      </c>
      <c r="H181" s="92" t="s">
        <v>100</v>
      </c>
      <c r="J18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EAV133N2S</v>
      </c>
      <c r="K18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PB SE</v>
      </c>
      <c r="L18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Profibus DP, para instalação em área segura.</v>
      </c>
      <c r="M18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1" s="84">
        <f>LEN(TAB_CÓDIGOS[[#This Row],[CÓDIGO]])</f>
        <v>9</v>
      </c>
      <c r="O181" s="84">
        <f>LEN(TAB_CÓDIGOS[[#This Row],[DESCRIÇÃO SIMPLES]])</f>
        <v>24</v>
      </c>
    </row>
    <row r="182" spans="2:15" ht="37.5" x14ac:dyDescent="0.25">
      <c r="B182" s="90" t="s">
        <v>146</v>
      </c>
      <c r="C182" s="90">
        <v>6131</v>
      </c>
      <c r="D182" s="93" t="s">
        <v>129</v>
      </c>
      <c r="E182" s="90" t="s">
        <v>119</v>
      </c>
      <c r="F182" s="91" t="s">
        <v>46</v>
      </c>
      <c r="G182" s="90" t="s">
        <v>86</v>
      </c>
      <c r="H182" s="92" t="s">
        <v>100</v>
      </c>
      <c r="J18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EAV134N2S</v>
      </c>
      <c r="K18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PB SE</v>
      </c>
      <c r="L18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Profibus DP, para instalação em área segura.</v>
      </c>
      <c r="M18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2" s="84">
        <f>LEN(TAB_CÓDIGOS[[#This Row],[CÓDIGO]])</f>
        <v>9</v>
      </c>
      <c r="O182" s="84">
        <f>LEN(TAB_CÓDIGOS[[#This Row],[DESCRIÇÃO SIMPLES]])</f>
        <v>24</v>
      </c>
    </row>
    <row r="183" spans="2:15" ht="37.5" x14ac:dyDescent="0.25">
      <c r="B183" s="90" t="s">
        <v>146</v>
      </c>
      <c r="C183" s="90">
        <v>6131</v>
      </c>
      <c r="D183" s="90" t="s">
        <v>126</v>
      </c>
      <c r="E183" s="90" t="s">
        <v>115</v>
      </c>
      <c r="F183" s="91" t="s">
        <v>46</v>
      </c>
      <c r="G183" s="90" t="s">
        <v>92</v>
      </c>
      <c r="H183" s="92" t="s">
        <v>100</v>
      </c>
      <c r="J18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EAV11SN5S</v>
      </c>
      <c r="K18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TN SE</v>
      </c>
      <c r="L18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Profinet, para instalação em área segura.</v>
      </c>
      <c r="M18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3" s="84">
        <f>LEN(TAB_CÓDIGOS[[#This Row],[CÓDIGO]])</f>
        <v>9</v>
      </c>
      <c r="O183" s="84">
        <f>LEN(TAB_CÓDIGOS[[#This Row],[DESCRIÇÃO SIMPLES]])</f>
        <v>24</v>
      </c>
    </row>
    <row r="184" spans="2:15" ht="37.5" x14ac:dyDescent="0.25">
      <c r="B184" s="90" t="s">
        <v>146</v>
      </c>
      <c r="C184" s="90">
        <v>6131</v>
      </c>
      <c r="D184" s="90" t="s">
        <v>126</v>
      </c>
      <c r="E184" s="90" t="s">
        <v>61</v>
      </c>
      <c r="F184" s="91" t="s">
        <v>46</v>
      </c>
      <c r="G184" s="90" t="s">
        <v>92</v>
      </c>
      <c r="H184" s="92" t="s">
        <v>100</v>
      </c>
      <c r="J18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EAV113N5S</v>
      </c>
      <c r="K18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TN SE</v>
      </c>
      <c r="L18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Profinet, para instalação em área segura.</v>
      </c>
      <c r="M18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4" s="84">
        <f>LEN(TAB_CÓDIGOS[[#This Row],[CÓDIGO]])</f>
        <v>9</v>
      </c>
      <c r="O184" s="84">
        <f>LEN(TAB_CÓDIGOS[[#This Row],[DESCRIÇÃO SIMPLES]])</f>
        <v>24</v>
      </c>
    </row>
    <row r="185" spans="2:15" ht="37.5" x14ac:dyDescent="0.25">
      <c r="B185" s="90" t="s">
        <v>146</v>
      </c>
      <c r="C185" s="90">
        <v>6131</v>
      </c>
      <c r="D185" s="90" t="s">
        <v>126</v>
      </c>
      <c r="E185" s="90" t="s">
        <v>119</v>
      </c>
      <c r="F185" s="91" t="s">
        <v>46</v>
      </c>
      <c r="G185" s="90" t="s">
        <v>92</v>
      </c>
      <c r="H185" s="92" t="s">
        <v>100</v>
      </c>
      <c r="J18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EAV114N5S</v>
      </c>
      <c r="K18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TN SE</v>
      </c>
      <c r="L18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Profinet, para instalação em área segura.</v>
      </c>
      <c r="M18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5" s="84">
        <f>LEN(TAB_CÓDIGOS[[#This Row],[CÓDIGO]])</f>
        <v>9</v>
      </c>
      <c r="O185" s="84">
        <f>LEN(TAB_CÓDIGOS[[#This Row],[DESCRIÇÃO SIMPLES]])</f>
        <v>24</v>
      </c>
    </row>
    <row r="186" spans="2:15" ht="37.5" x14ac:dyDescent="0.25">
      <c r="B186" s="90" t="s">
        <v>146</v>
      </c>
      <c r="C186" s="90">
        <v>6131</v>
      </c>
      <c r="D186" s="90" t="s">
        <v>59</v>
      </c>
      <c r="E186" s="90" t="s">
        <v>115</v>
      </c>
      <c r="F186" s="91" t="s">
        <v>46</v>
      </c>
      <c r="G186" s="90" t="s">
        <v>92</v>
      </c>
      <c r="H186" s="92" t="s">
        <v>100</v>
      </c>
      <c r="J18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EAV12SN5S</v>
      </c>
      <c r="K18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TN SE</v>
      </c>
      <c r="L18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Profinet, para instalação em área segura.</v>
      </c>
      <c r="M18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6" s="84">
        <f>LEN(TAB_CÓDIGOS[[#This Row],[CÓDIGO]])</f>
        <v>9</v>
      </c>
      <c r="O186" s="84">
        <f>LEN(TAB_CÓDIGOS[[#This Row],[DESCRIÇÃO SIMPLES]])</f>
        <v>24</v>
      </c>
    </row>
    <row r="187" spans="2:15" ht="37.5" x14ac:dyDescent="0.25">
      <c r="B187" s="90" t="s">
        <v>146</v>
      </c>
      <c r="C187" s="90">
        <v>6131</v>
      </c>
      <c r="D187" s="90" t="s">
        <v>59</v>
      </c>
      <c r="E187" s="90" t="s">
        <v>61</v>
      </c>
      <c r="F187" s="91" t="s">
        <v>46</v>
      </c>
      <c r="G187" s="90" t="s">
        <v>92</v>
      </c>
      <c r="H187" s="92" t="s">
        <v>100</v>
      </c>
      <c r="J18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EAV123N5S</v>
      </c>
      <c r="K18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TN SE</v>
      </c>
      <c r="L18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Profinet, para instalação em área segura.</v>
      </c>
      <c r="M18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7" s="84">
        <f>LEN(TAB_CÓDIGOS[[#This Row],[CÓDIGO]])</f>
        <v>9</v>
      </c>
      <c r="O187" s="84">
        <f>LEN(TAB_CÓDIGOS[[#This Row],[DESCRIÇÃO SIMPLES]])</f>
        <v>24</v>
      </c>
    </row>
    <row r="188" spans="2:15" ht="37.5" x14ac:dyDescent="0.25">
      <c r="B188" s="90" t="s">
        <v>146</v>
      </c>
      <c r="C188" s="90">
        <v>6131</v>
      </c>
      <c r="D188" s="90" t="s">
        <v>59</v>
      </c>
      <c r="E188" s="90" t="s">
        <v>119</v>
      </c>
      <c r="F188" s="91" t="s">
        <v>46</v>
      </c>
      <c r="G188" s="90" t="s">
        <v>92</v>
      </c>
      <c r="H188" s="92" t="s">
        <v>100</v>
      </c>
      <c r="J18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EAV124N5S</v>
      </c>
      <c r="K18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TN SE</v>
      </c>
      <c r="L18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Profinet, para instalação em área segura.</v>
      </c>
      <c r="M18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8" s="84">
        <f>LEN(TAB_CÓDIGOS[[#This Row],[CÓDIGO]])</f>
        <v>9</v>
      </c>
      <c r="O188" s="84">
        <f>LEN(TAB_CÓDIGOS[[#This Row],[DESCRIÇÃO SIMPLES]])</f>
        <v>24</v>
      </c>
    </row>
    <row r="189" spans="2:15" ht="37.5" x14ac:dyDescent="0.25">
      <c r="B189" s="90" t="s">
        <v>146</v>
      </c>
      <c r="C189" s="90">
        <v>6131</v>
      </c>
      <c r="D189" s="93" t="s">
        <v>129</v>
      </c>
      <c r="E189" s="90" t="s">
        <v>115</v>
      </c>
      <c r="F189" s="91" t="s">
        <v>46</v>
      </c>
      <c r="G189" s="90" t="s">
        <v>92</v>
      </c>
      <c r="H189" s="92" t="s">
        <v>100</v>
      </c>
      <c r="J18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EAV13SN5S</v>
      </c>
      <c r="K18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TN SE</v>
      </c>
      <c r="L18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Profinet, para instalação em área segura.</v>
      </c>
      <c r="M18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89" s="84">
        <f>LEN(TAB_CÓDIGOS[[#This Row],[CÓDIGO]])</f>
        <v>9</v>
      </c>
      <c r="O189" s="84">
        <f>LEN(TAB_CÓDIGOS[[#This Row],[DESCRIÇÃO SIMPLES]])</f>
        <v>24</v>
      </c>
    </row>
    <row r="190" spans="2:15" ht="37.5" x14ac:dyDescent="0.25">
      <c r="B190" s="90" t="s">
        <v>146</v>
      </c>
      <c r="C190" s="90">
        <v>6131</v>
      </c>
      <c r="D190" s="93" t="s">
        <v>129</v>
      </c>
      <c r="E190" s="90" t="s">
        <v>61</v>
      </c>
      <c r="F190" s="91" t="s">
        <v>46</v>
      </c>
      <c r="G190" s="90" t="s">
        <v>92</v>
      </c>
      <c r="H190" s="92" t="s">
        <v>100</v>
      </c>
      <c r="J19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EAV133N5S</v>
      </c>
      <c r="K19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TN SE</v>
      </c>
      <c r="L19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Profinet, para instalação em área segura.</v>
      </c>
      <c r="M19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0" s="84">
        <f>LEN(TAB_CÓDIGOS[[#This Row],[CÓDIGO]])</f>
        <v>9</v>
      </c>
      <c r="O190" s="84">
        <f>LEN(TAB_CÓDIGOS[[#This Row],[DESCRIÇÃO SIMPLES]])</f>
        <v>24</v>
      </c>
    </row>
    <row r="191" spans="2:15" ht="37.5" x14ac:dyDescent="0.25">
      <c r="B191" s="90" t="s">
        <v>146</v>
      </c>
      <c r="C191" s="90">
        <v>6131</v>
      </c>
      <c r="D191" s="93" t="s">
        <v>129</v>
      </c>
      <c r="E191" s="90" t="s">
        <v>119</v>
      </c>
      <c r="F191" s="91" t="s">
        <v>46</v>
      </c>
      <c r="G191" s="90" t="s">
        <v>92</v>
      </c>
      <c r="H191" s="92" t="s">
        <v>100</v>
      </c>
      <c r="J19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EAV134N5S</v>
      </c>
      <c r="K19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TN SE</v>
      </c>
      <c r="L19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Profinet, para instalação em área segura.</v>
      </c>
      <c r="M19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1" s="84">
        <f>LEN(TAB_CÓDIGOS[[#This Row],[CÓDIGO]])</f>
        <v>9</v>
      </c>
      <c r="O191" s="84">
        <f>LEN(TAB_CÓDIGOS[[#This Row],[DESCRIÇÃO SIMPLES]])</f>
        <v>24</v>
      </c>
    </row>
    <row r="192" spans="2:15" ht="50" x14ac:dyDescent="0.25">
      <c r="B192" s="90" t="s">
        <v>146</v>
      </c>
      <c r="C192" s="90">
        <v>6130</v>
      </c>
      <c r="D192" s="90" t="s">
        <v>126</v>
      </c>
      <c r="E192" s="90" t="s">
        <v>115</v>
      </c>
      <c r="F192" s="91" t="s">
        <v>63</v>
      </c>
      <c r="G192" s="90" t="s">
        <v>65</v>
      </c>
      <c r="H192" s="90" t="s">
        <v>96</v>
      </c>
      <c r="J19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EAV01SS1C</v>
      </c>
      <c r="K19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DN EX</v>
      </c>
      <c r="L19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DeviceNet, para instalação em área classificada.</v>
      </c>
      <c r="M19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2" s="84">
        <f>LEN(TAB_CÓDIGOS[[#This Row],[CÓDIGO]])</f>
        <v>9</v>
      </c>
      <c r="O192" s="84">
        <f>LEN(TAB_CÓDIGOS[[#This Row],[DESCRIÇÃO SIMPLES]])</f>
        <v>24</v>
      </c>
    </row>
    <row r="193" spans="2:15" ht="50" x14ac:dyDescent="0.25">
      <c r="B193" s="90" t="s">
        <v>146</v>
      </c>
      <c r="C193" s="90">
        <v>6130</v>
      </c>
      <c r="D193" s="90" t="s">
        <v>126</v>
      </c>
      <c r="E193" s="90" t="s">
        <v>61</v>
      </c>
      <c r="F193" s="91" t="s">
        <v>63</v>
      </c>
      <c r="G193" s="90" t="s">
        <v>65</v>
      </c>
      <c r="H193" s="90" t="s">
        <v>96</v>
      </c>
      <c r="J19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EAV013S1C</v>
      </c>
      <c r="K19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DN EX</v>
      </c>
      <c r="L19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DeviceNet, para instalação em área classificada.</v>
      </c>
      <c r="M19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3" s="84">
        <f>LEN(TAB_CÓDIGOS[[#This Row],[CÓDIGO]])</f>
        <v>9</v>
      </c>
      <c r="O193" s="84">
        <f>LEN(TAB_CÓDIGOS[[#This Row],[DESCRIÇÃO SIMPLES]])</f>
        <v>24</v>
      </c>
    </row>
    <row r="194" spans="2:15" ht="50" x14ac:dyDescent="0.25">
      <c r="B194" s="90" t="s">
        <v>146</v>
      </c>
      <c r="C194" s="90">
        <v>6130</v>
      </c>
      <c r="D194" s="90" t="s">
        <v>126</v>
      </c>
      <c r="E194" s="90" t="s">
        <v>119</v>
      </c>
      <c r="F194" s="91" t="s">
        <v>63</v>
      </c>
      <c r="G194" s="90" t="s">
        <v>65</v>
      </c>
      <c r="H194" s="90" t="s">
        <v>96</v>
      </c>
      <c r="J19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EAV014S1C</v>
      </c>
      <c r="K19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DN EX</v>
      </c>
      <c r="L19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DeviceNet, para instalação em área classificada.</v>
      </c>
      <c r="M19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4" s="84">
        <f>LEN(TAB_CÓDIGOS[[#This Row],[CÓDIGO]])</f>
        <v>9</v>
      </c>
      <c r="O194" s="84">
        <f>LEN(TAB_CÓDIGOS[[#This Row],[DESCRIÇÃO SIMPLES]])</f>
        <v>24</v>
      </c>
    </row>
    <row r="195" spans="2:15" ht="50" x14ac:dyDescent="0.25">
      <c r="B195" s="90" t="s">
        <v>146</v>
      </c>
      <c r="C195" s="90">
        <v>6130</v>
      </c>
      <c r="D195" s="90" t="s">
        <v>59</v>
      </c>
      <c r="E195" s="90" t="s">
        <v>115</v>
      </c>
      <c r="F195" s="91" t="s">
        <v>63</v>
      </c>
      <c r="G195" s="90" t="s">
        <v>65</v>
      </c>
      <c r="H195" s="90" t="s">
        <v>96</v>
      </c>
      <c r="J19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EAV02SS1C</v>
      </c>
      <c r="K19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DN EX</v>
      </c>
      <c r="L19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DeviceNet, para instalação em área classificada.</v>
      </c>
      <c r="M19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5" s="84">
        <f>LEN(TAB_CÓDIGOS[[#This Row],[CÓDIGO]])</f>
        <v>9</v>
      </c>
      <c r="O195" s="84">
        <f>LEN(TAB_CÓDIGOS[[#This Row],[DESCRIÇÃO SIMPLES]])</f>
        <v>24</v>
      </c>
    </row>
    <row r="196" spans="2:15" ht="50" x14ac:dyDescent="0.25">
      <c r="B196" s="90" t="s">
        <v>146</v>
      </c>
      <c r="C196" s="90">
        <v>6130</v>
      </c>
      <c r="D196" s="90" t="s">
        <v>59</v>
      </c>
      <c r="E196" s="90" t="s">
        <v>61</v>
      </c>
      <c r="F196" s="91" t="s">
        <v>63</v>
      </c>
      <c r="G196" s="90" t="s">
        <v>65</v>
      </c>
      <c r="H196" s="90" t="s">
        <v>96</v>
      </c>
      <c r="J19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EAV023S1C</v>
      </c>
      <c r="K19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DN EX</v>
      </c>
      <c r="L19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DeviceNet, para instalação em área classificada.</v>
      </c>
      <c r="M19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6" s="84">
        <f>LEN(TAB_CÓDIGOS[[#This Row],[CÓDIGO]])</f>
        <v>9</v>
      </c>
      <c r="O196" s="84">
        <f>LEN(TAB_CÓDIGOS[[#This Row],[DESCRIÇÃO SIMPLES]])</f>
        <v>24</v>
      </c>
    </row>
    <row r="197" spans="2:15" ht="50" x14ac:dyDescent="0.25">
      <c r="B197" s="90" t="s">
        <v>146</v>
      </c>
      <c r="C197" s="90">
        <v>6130</v>
      </c>
      <c r="D197" s="90" t="s">
        <v>59</v>
      </c>
      <c r="E197" s="90" t="s">
        <v>119</v>
      </c>
      <c r="F197" s="91" t="s">
        <v>63</v>
      </c>
      <c r="G197" s="90" t="s">
        <v>65</v>
      </c>
      <c r="H197" s="90" t="s">
        <v>96</v>
      </c>
      <c r="J19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EAV024S1C</v>
      </c>
      <c r="K19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DN EX</v>
      </c>
      <c r="L19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DeviceNet, para instalação em área classificada.</v>
      </c>
      <c r="M19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7" s="84">
        <f>LEN(TAB_CÓDIGOS[[#This Row],[CÓDIGO]])</f>
        <v>9</v>
      </c>
      <c r="O197" s="84">
        <f>LEN(TAB_CÓDIGOS[[#This Row],[DESCRIÇÃO SIMPLES]])</f>
        <v>24</v>
      </c>
    </row>
    <row r="198" spans="2:15" ht="50" x14ac:dyDescent="0.25">
      <c r="B198" s="90" t="s">
        <v>146</v>
      </c>
      <c r="C198" s="90">
        <v>6130</v>
      </c>
      <c r="D198" s="93" t="s">
        <v>129</v>
      </c>
      <c r="E198" s="90" t="s">
        <v>115</v>
      </c>
      <c r="F198" s="91" t="s">
        <v>63</v>
      </c>
      <c r="G198" s="90" t="s">
        <v>65</v>
      </c>
      <c r="H198" s="90" t="s">
        <v>96</v>
      </c>
      <c r="J19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EAV03SS1C</v>
      </c>
      <c r="K19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DN EX</v>
      </c>
      <c r="L19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DeviceNet, para instalação em área classificada.</v>
      </c>
      <c r="M19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8" s="84">
        <f>LEN(TAB_CÓDIGOS[[#This Row],[CÓDIGO]])</f>
        <v>9</v>
      </c>
      <c r="O198" s="84">
        <f>LEN(TAB_CÓDIGOS[[#This Row],[DESCRIÇÃO SIMPLES]])</f>
        <v>24</v>
      </c>
    </row>
    <row r="199" spans="2:15" ht="50" x14ac:dyDescent="0.25">
      <c r="B199" s="90" t="s">
        <v>146</v>
      </c>
      <c r="C199" s="90">
        <v>6130</v>
      </c>
      <c r="D199" s="93" t="s">
        <v>129</v>
      </c>
      <c r="E199" s="90" t="s">
        <v>61</v>
      </c>
      <c r="F199" s="91" t="s">
        <v>63</v>
      </c>
      <c r="G199" s="90" t="s">
        <v>65</v>
      </c>
      <c r="H199" s="90" t="s">
        <v>96</v>
      </c>
      <c r="J19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EAV033S1C</v>
      </c>
      <c r="K19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DN EX</v>
      </c>
      <c r="L19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DeviceNet, para instalação em área classificada.</v>
      </c>
      <c r="M19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199" s="84">
        <f>LEN(TAB_CÓDIGOS[[#This Row],[CÓDIGO]])</f>
        <v>9</v>
      </c>
      <c r="O199" s="84">
        <f>LEN(TAB_CÓDIGOS[[#This Row],[DESCRIÇÃO SIMPLES]])</f>
        <v>24</v>
      </c>
    </row>
    <row r="200" spans="2:15" ht="50" x14ac:dyDescent="0.25">
      <c r="B200" s="90" t="s">
        <v>146</v>
      </c>
      <c r="C200" s="90">
        <v>6130</v>
      </c>
      <c r="D200" s="93" t="s">
        <v>129</v>
      </c>
      <c r="E200" s="90" t="s">
        <v>119</v>
      </c>
      <c r="F200" s="91" t="s">
        <v>63</v>
      </c>
      <c r="G200" s="90" t="s">
        <v>65</v>
      </c>
      <c r="H200" s="90" t="s">
        <v>96</v>
      </c>
      <c r="J20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EAV034S1C</v>
      </c>
      <c r="K20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DN EX</v>
      </c>
      <c r="L20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DeviceNet, para instalação em área classificada.</v>
      </c>
      <c r="M20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0" s="84">
        <f>LEN(TAB_CÓDIGOS[[#This Row],[CÓDIGO]])</f>
        <v>9</v>
      </c>
      <c r="O200" s="84">
        <f>LEN(TAB_CÓDIGOS[[#This Row],[DESCRIÇÃO SIMPLES]])</f>
        <v>24</v>
      </c>
    </row>
    <row r="201" spans="2:15" ht="50" x14ac:dyDescent="0.25">
      <c r="B201" s="90" t="s">
        <v>146</v>
      </c>
      <c r="C201" s="90">
        <v>6130</v>
      </c>
      <c r="D201" s="90" t="s">
        <v>126</v>
      </c>
      <c r="E201" s="90" t="s">
        <v>115</v>
      </c>
      <c r="F201" s="91" t="s">
        <v>63</v>
      </c>
      <c r="G201" s="90" t="s">
        <v>90</v>
      </c>
      <c r="H201" s="90" t="s">
        <v>96</v>
      </c>
      <c r="J20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EAV01SS4C</v>
      </c>
      <c r="K20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EI EX</v>
      </c>
      <c r="L20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EtherNet IP, para instalação em área classificada.</v>
      </c>
      <c r="M20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1" s="84">
        <f>LEN(TAB_CÓDIGOS[[#This Row],[CÓDIGO]])</f>
        <v>9</v>
      </c>
      <c r="O201" s="84">
        <f>LEN(TAB_CÓDIGOS[[#This Row],[DESCRIÇÃO SIMPLES]])</f>
        <v>24</v>
      </c>
    </row>
    <row r="202" spans="2:15" ht="50" x14ac:dyDescent="0.25">
      <c r="B202" s="90" t="s">
        <v>146</v>
      </c>
      <c r="C202" s="90">
        <v>6130</v>
      </c>
      <c r="D202" s="90" t="s">
        <v>126</v>
      </c>
      <c r="E202" s="90" t="s">
        <v>61</v>
      </c>
      <c r="F202" s="91" t="s">
        <v>63</v>
      </c>
      <c r="G202" s="90" t="s">
        <v>90</v>
      </c>
      <c r="H202" s="90" t="s">
        <v>96</v>
      </c>
      <c r="J20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EAV013S4C</v>
      </c>
      <c r="K20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EI EX</v>
      </c>
      <c r="L20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EtherNet IP, para instalação em área classificada.</v>
      </c>
      <c r="M20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2" s="84">
        <f>LEN(TAB_CÓDIGOS[[#This Row],[CÓDIGO]])</f>
        <v>9</v>
      </c>
      <c r="O202" s="84">
        <f>LEN(TAB_CÓDIGOS[[#This Row],[DESCRIÇÃO SIMPLES]])</f>
        <v>24</v>
      </c>
    </row>
    <row r="203" spans="2:15" ht="50" x14ac:dyDescent="0.25">
      <c r="B203" s="90" t="s">
        <v>146</v>
      </c>
      <c r="C203" s="90">
        <v>6130</v>
      </c>
      <c r="D203" s="90" t="s">
        <v>126</v>
      </c>
      <c r="E203" s="90" t="s">
        <v>119</v>
      </c>
      <c r="F203" s="91" t="s">
        <v>63</v>
      </c>
      <c r="G203" s="90" t="s">
        <v>90</v>
      </c>
      <c r="H203" s="90" t="s">
        <v>96</v>
      </c>
      <c r="J20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EAV014S4C</v>
      </c>
      <c r="K20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EI EX</v>
      </c>
      <c r="L20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EtherNet IP, para instalação em área classificada.</v>
      </c>
      <c r="M20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3" s="84">
        <f>LEN(TAB_CÓDIGOS[[#This Row],[CÓDIGO]])</f>
        <v>9</v>
      </c>
      <c r="O203" s="84">
        <f>LEN(TAB_CÓDIGOS[[#This Row],[DESCRIÇÃO SIMPLES]])</f>
        <v>24</v>
      </c>
    </row>
    <row r="204" spans="2:15" ht="50" x14ac:dyDescent="0.25">
      <c r="B204" s="90" t="s">
        <v>146</v>
      </c>
      <c r="C204" s="90">
        <v>6130</v>
      </c>
      <c r="D204" s="90" t="s">
        <v>59</v>
      </c>
      <c r="E204" s="90" t="s">
        <v>115</v>
      </c>
      <c r="F204" s="91" t="s">
        <v>63</v>
      </c>
      <c r="G204" s="90" t="s">
        <v>90</v>
      </c>
      <c r="H204" s="90" t="s">
        <v>96</v>
      </c>
      <c r="J20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EAV02SS4C</v>
      </c>
      <c r="K20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EI EX</v>
      </c>
      <c r="L20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EtherNet IP, para instalação em área classificada.</v>
      </c>
      <c r="M20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4" s="84">
        <f>LEN(TAB_CÓDIGOS[[#This Row],[CÓDIGO]])</f>
        <v>9</v>
      </c>
      <c r="O204" s="84">
        <f>LEN(TAB_CÓDIGOS[[#This Row],[DESCRIÇÃO SIMPLES]])</f>
        <v>24</v>
      </c>
    </row>
    <row r="205" spans="2:15" ht="50" x14ac:dyDescent="0.25">
      <c r="B205" s="90" t="s">
        <v>146</v>
      </c>
      <c r="C205" s="90">
        <v>6130</v>
      </c>
      <c r="D205" s="90" t="s">
        <v>59</v>
      </c>
      <c r="E205" s="90" t="s">
        <v>61</v>
      </c>
      <c r="F205" s="91" t="s">
        <v>63</v>
      </c>
      <c r="G205" s="90" t="s">
        <v>90</v>
      </c>
      <c r="H205" s="90" t="s">
        <v>96</v>
      </c>
      <c r="J20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EAV023S4C</v>
      </c>
      <c r="K20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EI EX</v>
      </c>
      <c r="L20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EtherNet IP, para instalação em área classificada.</v>
      </c>
      <c r="M20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5" s="84">
        <f>LEN(TAB_CÓDIGOS[[#This Row],[CÓDIGO]])</f>
        <v>9</v>
      </c>
      <c r="O205" s="84">
        <f>LEN(TAB_CÓDIGOS[[#This Row],[DESCRIÇÃO SIMPLES]])</f>
        <v>24</v>
      </c>
    </row>
    <row r="206" spans="2:15" ht="50" x14ac:dyDescent="0.25">
      <c r="B206" s="90" t="s">
        <v>146</v>
      </c>
      <c r="C206" s="90">
        <v>6130</v>
      </c>
      <c r="D206" s="90" t="s">
        <v>59</v>
      </c>
      <c r="E206" s="90" t="s">
        <v>119</v>
      </c>
      <c r="F206" s="91" t="s">
        <v>63</v>
      </c>
      <c r="G206" s="90" t="s">
        <v>90</v>
      </c>
      <c r="H206" s="90" t="s">
        <v>96</v>
      </c>
      <c r="J20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EAV024S4C</v>
      </c>
      <c r="K20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EI EX</v>
      </c>
      <c r="L20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EtherNet IP, para instalação em área classificada.</v>
      </c>
      <c r="M20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6" s="84">
        <f>LEN(TAB_CÓDIGOS[[#This Row],[CÓDIGO]])</f>
        <v>9</v>
      </c>
      <c r="O206" s="84">
        <f>LEN(TAB_CÓDIGOS[[#This Row],[DESCRIÇÃO SIMPLES]])</f>
        <v>24</v>
      </c>
    </row>
    <row r="207" spans="2:15" ht="50" x14ac:dyDescent="0.25">
      <c r="B207" s="90" t="s">
        <v>146</v>
      </c>
      <c r="C207" s="90">
        <v>6130</v>
      </c>
      <c r="D207" s="93" t="s">
        <v>129</v>
      </c>
      <c r="E207" s="90" t="s">
        <v>115</v>
      </c>
      <c r="F207" s="91" t="s">
        <v>63</v>
      </c>
      <c r="G207" s="90" t="s">
        <v>90</v>
      </c>
      <c r="H207" s="90" t="s">
        <v>96</v>
      </c>
      <c r="J20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EAV03SS4C</v>
      </c>
      <c r="K20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EI EX</v>
      </c>
      <c r="L20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EtherNet IP, para instalação em área classificada.</v>
      </c>
      <c r="M20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7" s="84">
        <f>LEN(TAB_CÓDIGOS[[#This Row],[CÓDIGO]])</f>
        <v>9</v>
      </c>
      <c r="O207" s="84">
        <f>LEN(TAB_CÓDIGOS[[#This Row],[DESCRIÇÃO SIMPLES]])</f>
        <v>24</v>
      </c>
    </row>
    <row r="208" spans="2:15" ht="50" x14ac:dyDescent="0.25">
      <c r="B208" s="90" t="s">
        <v>146</v>
      </c>
      <c r="C208" s="90">
        <v>6130</v>
      </c>
      <c r="D208" s="93" t="s">
        <v>129</v>
      </c>
      <c r="E208" s="90" t="s">
        <v>61</v>
      </c>
      <c r="F208" s="91" t="s">
        <v>63</v>
      </c>
      <c r="G208" s="90" t="s">
        <v>90</v>
      </c>
      <c r="H208" s="90" t="s">
        <v>96</v>
      </c>
      <c r="J20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EAV033S4C</v>
      </c>
      <c r="K20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EI EX</v>
      </c>
      <c r="L20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EtherNet IP, para instalação em área classificada.</v>
      </c>
      <c r="M20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8" s="84">
        <f>LEN(TAB_CÓDIGOS[[#This Row],[CÓDIGO]])</f>
        <v>9</v>
      </c>
      <c r="O208" s="84">
        <f>LEN(TAB_CÓDIGOS[[#This Row],[DESCRIÇÃO SIMPLES]])</f>
        <v>24</v>
      </c>
    </row>
    <row r="209" spans="2:15" ht="50" x14ac:dyDescent="0.25">
      <c r="B209" s="90" t="s">
        <v>146</v>
      </c>
      <c r="C209" s="90">
        <v>6130</v>
      </c>
      <c r="D209" s="93" t="s">
        <v>129</v>
      </c>
      <c r="E209" s="90" t="s">
        <v>119</v>
      </c>
      <c r="F209" s="91" t="s">
        <v>63</v>
      </c>
      <c r="G209" s="90" t="s">
        <v>90</v>
      </c>
      <c r="H209" s="90" t="s">
        <v>96</v>
      </c>
      <c r="J20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EAV034S4C</v>
      </c>
      <c r="K20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EI EX</v>
      </c>
      <c r="L20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EtherNet IP, para instalação em área classificada.</v>
      </c>
      <c r="M20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09" s="84">
        <f>LEN(TAB_CÓDIGOS[[#This Row],[CÓDIGO]])</f>
        <v>9</v>
      </c>
      <c r="O209" s="84">
        <f>LEN(TAB_CÓDIGOS[[#This Row],[DESCRIÇÃO SIMPLES]])</f>
        <v>24</v>
      </c>
    </row>
    <row r="210" spans="2:15" ht="50" x14ac:dyDescent="0.25">
      <c r="B210" s="90" t="s">
        <v>146</v>
      </c>
      <c r="C210" s="90">
        <v>6130</v>
      </c>
      <c r="D210" s="90" t="s">
        <v>126</v>
      </c>
      <c r="E210" s="90" t="s">
        <v>115</v>
      </c>
      <c r="F210" s="91" t="s">
        <v>63</v>
      </c>
      <c r="G210" s="90" t="s">
        <v>88</v>
      </c>
      <c r="H210" s="90" t="s">
        <v>96</v>
      </c>
      <c r="J21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EAV01SS3C</v>
      </c>
      <c r="K21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MB EX</v>
      </c>
      <c r="L21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ModBus RTU, para instalação em área classificada.</v>
      </c>
      <c r="M21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0" s="84">
        <f>LEN(TAB_CÓDIGOS[[#This Row],[CÓDIGO]])</f>
        <v>9</v>
      </c>
      <c r="O210" s="84">
        <f>LEN(TAB_CÓDIGOS[[#This Row],[DESCRIÇÃO SIMPLES]])</f>
        <v>24</v>
      </c>
    </row>
    <row r="211" spans="2:15" ht="50" x14ac:dyDescent="0.25">
      <c r="B211" s="90" t="s">
        <v>146</v>
      </c>
      <c r="C211" s="90">
        <v>6130</v>
      </c>
      <c r="D211" s="90" t="s">
        <v>126</v>
      </c>
      <c r="E211" s="90" t="s">
        <v>61</v>
      </c>
      <c r="F211" s="91" t="s">
        <v>63</v>
      </c>
      <c r="G211" s="90" t="s">
        <v>88</v>
      </c>
      <c r="H211" s="90" t="s">
        <v>96</v>
      </c>
      <c r="J21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EAV013S3C</v>
      </c>
      <c r="K21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MB EX</v>
      </c>
      <c r="L21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ModBus RTU, para instalação em área classificada.</v>
      </c>
      <c r="M21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1" s="84">
        <f>LEN(TAB_CÓDIGOS[[#This Row],[CÓDIGO]])</f>
        <v>9</v>
      </c>
      <c r="O211" s="84">
        <f>LEN(TAB_CÓDIGOS[[#This Row],[DESCRIÇÃO SIMPLES]])</f>
        <v>24</v>
      </c>
    </row>
    <row r="212" spans="2:15" ht="50" x14ac:dyDescent="0.25">
      <c r="B212" s="90" t="s">
        <v>146</v>
      </c>
      <c r="C212" s="90">
        <v>6130</v>
      </c>
      <c r="D212" s="90" t="s">
        <v>126</v>
      </c>
      <c r="E212" s="90" t="s">
        <v>119</v>
      </c>
      <c r="F212" s="91" t="s">
        <v>63</v>
      </c>
      <c r="G212" s="90" t="s">
        <v>88</v>
      </c>
      <c r="H212" s="90" t="s">
        <v>96</v>
      </c>
      <c r="J21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EAV014S3C</v>
      </c>
      <c r="K21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MB EX</v>
      </c>
      <c r="L21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ModBus RTU, para instalação em área classificada.</v>
      </c>
      <c r="M21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2" s="84">
        <f>LEN(TAB_CÓDIGOS[[#This Row],[CÓDIGO]])</f>
        <v>9</v>
      </c>
      <c r="O212" s="84">
        <f>LEN(TAB_CÓDIGOS[[#This Row],[DESCRIÇÃO SIMPLES]])</f>
        <v>24</v>
      </c>
    </row>
    <row r="213" spans="2:15" ht="50" x14ac:dyDescent="0.25">
      <c r="B213" s="90" t="s">
        <v>146</v>
      </c>
      <c r="C213" s="90">
        <v>6130</v>
      </c>
      <c r="D213" s="90" t="s">
        <v>59</v>
      </c>
      <c r="E213" s="90" t="s">
        <v>115</v>
      </c>
      <c r="F213" s="91" t="s">
        <v>63</v>
      </c>
      <c r="G213" s="90" t="s">
        <v>88</v>
      </c>
      <c r="H213" s="90" t="s">
        <v>96</v>
      </c>
      <c r="J21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EAV02SS3C</v>
      </c>
      <c r="K21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MB EX</v>
      </c>
      <c r="L21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ModBus RTU, para instalação em área classificada.</v>
      </c>
      <c r="M21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3" s="84">
        <f>LEN(TAB_CÓDIGOS[[#This Row],[CÓDIGO]])</f>
        <v>9</v>
      </c>
      <c r="O213" s="84">
        <f>LEN(TAB_CÓDIGOS[[#This Row],[DESCRIÇÃO SIMPLES]])</f>
        <v>24</v>
      </c>
    </row>
    <row r="214" spans="2:15" ht="50" x14ac:dyDescent="0.25">
      <c r="B214" s="90" t="s">
        <v>146</v>
      </c>
      <c r="C214" s="90">
        <v>6130</v>
      </c>
      <c r="D214" s="90" t="s">
        <v>59</v>
      </c>
      <c r="E214" s="90" t="s">
        <v>61</v>
      </c>
      <c r="F214" s="91" t="s">
        <v>63</v>
      </c>
      <c r="G214" s="90" t="s">
        <v>88</v>
      </c>
      <c r="H214" s="90" t="s">
        <v>96</v>
      </c>
      <c r="J21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EAV023S3C</v>
      </c>
      <c r="K21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MB EX</v>
      </c>
      <c r="L21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ModBus RTU, para instalação em área classificada.</v>
      </c>
      <c r="M21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4" s="84">
        <f>LEN(TAB_CÓDIGOS[[#This Row],[CÓDIGO]])</f>
        <v>9</v>
      </c>
      <c r="O214" s="84">
        <f>LEN(TAB_CÓDIGOS[[#This Row],[DESCRIÇÃO SIMPLES]])</f>
        <v>24</v>
      </c>
    </row>
    <row r="215" spans="2:15" ht="50" x14ac:dyDescent="0.25">
      <c r="B215" s="90" t="s">
        <v>146</v>
      </c>
      <c r="C215" s="90">
        <v>6130</v>
      </c>
      <c r="D215" s="90" t="s">
        <v>59</v>
      </c>
      <c r="E215" s="90" t="s">
        <v>119</v>
      </c>
      <c r="F215" s="91" t="s">
        <v>63</v>
      </c>
      <c r="G215" s="90" t="s">
        <v>88</v>
      </c>
      <c r="H215" s="90" t="s">
        <v>96</v>
      </c>
      <c r="J21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EAV024S3C</v>
      </c>
      <c r="K21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MB EX</v>
      </c>
      <c r="L21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ModBus RTU, para instalação em área classificada.</v>
      </c>
      <c r="M21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5" s="84">
        <f>LEN(TAB_CÓDIGOS[[#This Row],[CÓDIGO]])</f>
        <v>9</v>
      </c>
      <c r="O215" s="84">
        <f>LEN(TAB_CÓDIGOS[[#This Row],[DESCRIÇÃO SIMPLES]])</f>
        <v>24</v>
      </c>
    </row>
    <row r="216" spans="2:15" ht="50" x14ac:dyDescent="0.25">
      <c r="B216" s="90" t="s">
        <v>146</v>
      </c>
      <c r="C216" s="90">
        <v>6130</v>
      </c>
      <c r="D216" s="93" t="s">
        <v>129</v>
      </c>
      <c r="E216" s="90" t="s">
        <v>115</v>
      </c>
      <c r="F216" s="91" t="s">
        <v>63</v>
      </c>
      <c r="G216" s="90" t="s">
        <v>88</v>
      </c>
      <c r="H216" s="90" t="s">
        <v>96</v>
      </c>
      <c r="J21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EAV03SS3C</v>
      </c>
      <c r="K21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MB EX</v>
      </c>
      <c r="L21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ModBus RTU, para instalação em área classificada.</v>
      </c>
      <c r="M21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6" s="84">
        <f>LEN(TAB_CÓDIGOS[[#This Row],[CÓDIGO]])</f>
        <v>9</v>
      </c>
      <c r="O216" s="84">
        <f>LEN(TAB_CÓDIGOS[[#This Row],[DESCRIÇÃO SIMPLES]])</f>
        <v>24</v>
      </c>
    </row>
    <row r="217" spans="2:15" ht="50" x14ac:dyDescent="0.25">
      <c r="B217" s="90" t="s">
        <v>146</v>
      </c>
      <c r="C217" s="90">
        <v>6130</v>
      </c>
      <c r="D217" s="93" t="s">
        <v>129</v>
      </c>
      <c r="E217" s="90" t="s">
        <v>61</v>
      </c>
      <c r="F217" s="91" t="s">
        <v>63</v>
      </c>
      <c r="G217" s="90" t="s">
        <v>88</v>
      </c>
      <c r="H217" s="90" t="s">
        <v>96</v>
      </c>
      <c r="J21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EAV033S3C</v>
      </c>
      <c r="K21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MB EX</v>
      </c>
      <c r="L21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ModBus RTU, para instalação em área classificada.</v>
      </c>
      <c r="M21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7" s="84">
        <f>LEN(TAB_CÓDIGOS[[#This Row],[CÓDIGO]])</f>
        <v>9</v>
      </c>
      <c r="O217" s="84">
        <f>LEN(TAB_CÓDIGOS[[#This Row],[DESCRIÇÃO SIMPLES]])</f>
        <v>24</v>
      </c>
    </row>
    <row r="218" spans="2:15" ht="50" x14ac:dyDescent="0.25">
      <c r="B218" s="90" t="s">
        <v>146</v>
      </c>
      <c r="C218" s="90">
        <v>6130</v>
      </c>
      <c r="D218" s="93" t="s">
        <v>129</v>
      </c>
      <c r="E218" s="90" t="s">
        <v>119</v>
      </c>
      <c r="F218" s="91" t="s">
        <v>63</v>
      </c>
      <c r="G218" s="90" t="s">
        <v>88</v>
      </c>
      <c r="H218" s="90" t="s">
        <v>96</v>
      </c>
      <c r="J21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EAV034S3C</v>
      </c>
      <c r="K21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MB EX</v>
      </c>
      <c r="L21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ModBus RTU, para instalação em área classificada.</v>
      </c>
      <c r="M21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8" s="84">
        <f>LEN(TAB_CÓDIGOS[[#This Row],[CÓDIGO]])</f>
        <v>9</v>
      </c>
      <c r="O218" s="84">
        <f>LEN(TAB_CÓDIGOS[[#This Row],[DESCRIÇÃO SIMPLES]])</f>
        <v>24</v>
      </c>
    </row>
    <row r="219" spans="2:15" ht="50" x14ac:dyDescent="0.25">
      <c r="B219" s="90" t="s">
        <v>146</v>
      </c>
      <c r="C219" s="90">
        <v>6130</v>
      </c>
      <c r="D219" s="90" t="s">
        <v>126</v>
      </c>
      <c r="E219" s="90" t="s">
        <v>115</v>
      </c>
      <c r="F219" s="91" t="s">
        <v>63</v>
      </c>
      <c r="G219" s="90" t="s">
        <v>86</v>
      </c>
      <c r="H219" s="90" t="s">
        <v>96</v>
      </c>
      <c r="J21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EAV01SS2C</v>
      </c>
      <c r="K21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PB EX</v>
      </c>
      <c r="L21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Profibus DP, para instalação em área classificada.</v>
      </c>
      <c r="M21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19" s="84">
        <f>LEN(TAB_CÓDIGOS[[#This Row],[CÓDIGO]])</f>
        <v>9</v>
      </c>
      <c r="O219" s="84">
        <f>LEN(TAB_CÓDIGOS[[#This Row],[DESCRIÇÃO SIMPLES]])</f>
        <v>24</v>
      </c>
    </row>
    <row r="220" spans="2:15" ht="50" x14ac:dyDescent="0.25">
      <c r="B220" s="90" t="s">
        <v>146</v>
      </c>
      <c r="C220" s="90">
        <v>6130</v>
      </c>
      <c r="D220" s="90" t="s">
        <v>126</v>
      </c>
      <c r="E220" s="90" t="s">
        <v>61</v>
      </c>
      <c r="F220" s="91" t="s">
        <v>63</v>
      </c>
      <c r="G220" s="90" t="s">
        <v>86</v>
      </c>
      <c r="H220" s="90" t="s">
        <v>96</v>
      </c>
      <c r="J22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EAV013S2C</v>
      </c>
      <c r="K22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PB EX</v>
      </c>
      <c r="L22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Profibus DP, para instalação em área classificada.</v>
      </c>
      <c r="M22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0" s="84">
        <f>LEN(TAB_CÓDIGOS[[#This Row],[CÓDIGO]])</f>
        <v>9</v>
      </c>
      <c r="O220" s="84">
        <f>LEN(TAB_CÓDIGOS[[#This Row],[DESCRIÇÃO SIMPLES]])</f>
        <v>24</v>
      </c>
    </row>
    <row r="221" spans="2:15" ht="50" x14ac:dyDescent="0.25">
      <c r="B221" s="90" t="s">
        <v>146</v>
      </c>
      <c r="C221" s="90">
        <v>6130</v>
      </c>
      <c r="D221" s="90" t="s">
        <v>126</v>
      </c>
      <c r="E221" s="90" t="s">
        <v>119</v>
      </c>
      <c r="F221" s="91" t="s">
        <v>63</v>
      </c>
      <c r="G221" s="90" t="s">
        <v>86</v>
      </c>
      <c r="H221" s="90" t="s">
        <v>96</v>
      </c>
      <c r="J22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EAV014S2C</v>
      </c>
      <c r="K22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PB EX</v>
      </c>
      <c r="L22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Profibus DP, para instalação em área classificada.</v>
      </c>
      <c r="M22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1" s="84">
        <f>LEN(TAB_CÓDIGOS[[#This Row],[CÓDIGO]])</f>
        <v>9</v>
      </c>
      <c r="O221" s="84">
        <f>LEN(TAB_CÓDIGOS[[#This Row],[DESCRIÇÃO SIMPLES]])</f>
        <v>24</v>
      </c>
    </row>
    <row r="222" spans="2:15" ht="50" x14ac:dyDescent="0.25">
      <c r="B222" s="90" t="s">
        <v>146</v>
      </c>
      <c r="C222" s="90">
        <v>6130</v>
      </c>
      <c r="D222" s="90" t="s">
        <v>59</v>
      </c>
      <c r="E222" s="90" t="s">
        <v>115</v>
      </c>
      <c r="F222" s="91" t="s">
        <v>63</v>
      </c>
      <c r="G222" s="90" t="s">
        <v>86</v>
      </c>
      <c r="H222" s="90" t="s">
        <v>96</v>
      </c>
      <c r="J22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EAV02SS2C</v>
      </c>
      <c r="K22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PB EX</v>
      </c>
      <c r="L22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Profibus DP, para instalação em área classificada.</v>
      </c>
      <c r="M22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2" s="84">
        <f>LEN(TAB_CÓDIGOS[[#This Row],[CÓDIGO]])</f>
        <v>9</v>
      </c>
      <c r="O222" s="84">
        <f>LEN(TAB_CÓDIGOS[[#This Row],[DESCRIÇÃO SIMPLES]])</f>
        <v>24</v>
      </c>
    </row>
    <row r="223" spans="2:15" ht="50" x14ac:dyDescent="0.25">
      <c r="B223" s="90" t="s">
        <v>146</v>
      </c>
      <c r="C223" s="90">
        <v>6130</v>
      </c>
      <c r="D223" s="90" t="s">
        <v>59</v>
      </c>
      <c r="E223" s="90" t="s">
        <v>61</v>
      </c>
      <c r="F223" s="91" t="s">
        <v>63</v>
      </c>
      <c r="G223" s="90" t="s">
        <v>86</v>
      </c>
      <c r="H223" s="90" t="s">
        <v>96</v>
      </c>
      <c r="J22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EAV023S2C</v>
      </c>
      <c r="K22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PB EX</v>
      </c>
      <c r="L22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Profibus DP, para instalação em área classificada.</v>
      </c>
      <c r="M22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3" s="84">
        <f>LEN(TAB_CÓDIGOS[[#This Row],[CÓDIGO]])</f>
        <v>9</v>
      </c>
      <c r="O223" s="84">
        <f>LEN(TAB_CÓDIGOS[[#This Row],[DESCRIÇÃO SIMPLES]])</f>
        <v>24</v>
      </c>
    </row>
    <row r="224" spans="2:15" ht="50" x14ac:dyDescent="0.25">
      <c r="B224" s="90" t="s">
        <v>146</v>
      </c>
      <c r="C224" s="90">
        <v>6130</v>
      </c>
      <c r="D224" s="90" t="s">
        <v>59</v>
      </c>
      <c r="E224" s="90" t="s">
        <v>119</v>
      </c>
      <c r="F224" s="91" t="s">
        <v>63</v>
      </c>
      <c r="G224" s="90" t="s">
        <v>86</v>
      </c>
      <c r="H224" s="90" t="s">
        <v>96</v>
      </c>
      <c r="J22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EAV024S2C</v>
      </c>
      <c r="K22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PB EX</v>
      </c>
      <c r="L22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Profibus DP, para instalação em área classificada.</v>
      </c>
      <c r="M22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4" s="84">
        <f>LEN(TAB_CÓDIGOS[[#This Row],[CÓDIGO]])</f>
        <v>9</v>
      </c>
      <c r="O224" s="84">
        <f>LEN(TAB_CÓDIGOS[[#This Row],[DESCRIÇÃO SIMPLES]])</f>
        <v>24</v>
      </c>
    </row>
    <row r="225" spans="2:15" ht="50" x14ac:dyDescent="0.25">
      <c r="B225" s="90" t="s">
        <v>146</v>
      </c>
      <c r="C225" s="90">
        <v>6130</v>
      </c>
      <c r="D225" s="93" t="s">
        <v>129</v>
      </c>
      <c r="E225" s="90" t="s">
        <v>115</v>
      </c>
      <c r="F225" s="91" t="s">
        <v>63</v>
      </c>
      <c r="G225" s="90" t="s">
        <v>86</v>
      </c>
      <c r="H225" s="90" t="s">
        <v>96</v>
      </c>
      <c r="J22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EAV03SS2C</v>
      </c>
      <c r="K22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PB EX</v>
      </c>
      <c r="L22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Profibus DP, para instalação em área classificada.</v>
      </c>
      <c r="M22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5" s="84">
        <f>LEN(TAB_CÓDIGOS[[#This Row],[CÓDIGO]])</f>
        <v>9</v>
      </c>
      <c r="O225" s="84">
        <f>LEN(TAB_CÓDIGOS[[#This Row],[DESCRIÇÃO SIMPLES]])</f>
        <v>24</v>
      </c>
    </row>
    <row r="226" spans="2:15" ht="50" x14ac:dyDescent="0.25">
      <c r="B226" s="90" t="s">
        <v>146</v>
      </c>
      <c r="C226" s="90">
        <v>6130</v>
      </c>
      <c r="D226" s="93" t="s">
        <v>129</v>
      </c>
      <c r="E226" s="90" t="s">
        <v>61</v>
      </c>
      <c r="F226" s="91" t="s">
        <v>63</v>
      </c>
      <c r="G226" s="90" t="s">
        <v>86</v>
      </c>
      <c r="H226" s="90" t="s">
        <v>96</v>
      </c>
      <c r="J22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EAV033S2C</v>
      </c>
      <c r="K22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PB EX</v>
      </c>
      <c r="L22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Profibus DP, para instalação em área classificada.</v>
      </c>
      <c r="M22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6" s="84">
        <f>LEN(TAB_CÓDIGOS[[#This Row],[CÓDIGO]])</f>
        <v>9</v>
      </c>
      <c r="O226" s="84">
        <f>LEN(TAB_CÓDIGOS[[#This Row],[DESCRIÇÃO SIMPLES]])</f>
        <v>24</v>
      </c>
    </row>
    <row r="227" spans="2:15" ht="50" x14ac:dyDescent="0.25">
      <c r="B227" s="90" t="s">
        <v>146</v>
      </c>
      <c r="C227" s="90">
        <v>6130</v>
      </c>
      <c r="D227" s="93" t="s">
        <v>129</v>
      </c>
      <c r="E227" s="90" t="s">
        <v>119</v>
      </c>
      <c r="F227" s="91" t="s">
        <v>63</v>
      </c>
      <c r="G227" s="90" t="s">
        <v>86</v>
      </c>
      <c r="H227" s="90" t="s">
        <v>96</v>
      </c>
      <c r="J22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EAV034S2C</v>
      </c>
      <c r="K22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PB EX</v>
      </c>
      <c r="L22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Profibus DP, para instalação em área classificada.</v>
      </c>
      <c r="M22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7" s="84">
        <f>LEN(TAB_CÓDIGOS[[#This Row],[CÓDIGO]])</f>
        <v>9</v>
      </c>
      <c r="O227" s="84">
        <f>LEN(TAB_CÓDIGOS[[#This Row],[DESCRIÇÃO SIMPLES]])</f>
        <v>24</v>
      </c>
    </row>
    <row r="228" spans="2:15" ht="50" x14ac:dyDescent="0.25">
      <c r="B228" s="90" t="s">
        <v>146</v>
      </c>
      <c r="C228" s="90">
        <v>6130</v>
      </c>
      <c r="D228" s="90" t="s">
        <v>126</v>
      </c>
      <c r="E228" s="90" t="s">
        <v>115</v>
      </c>
      <c r="F228" s="91" t="s">
        <v>63</v>
      </c>
      <c r="G228" s="90" t="s">
        <v>92</v>
      </c>
      <c r="H228" s="90" t="s">
        <v>96</v>
      </c>
      <c r="J22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EAV01SS5C</v>
      </c>
      <c r="K22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CA TN EX</v>
      </c>
      <c r="L22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com coletor de amostra, painel de comando com interface touchscreen colorida e protocolo de comunicação Profinet, para instalação em área classificada.</v>
      </c>
      <c r="M22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8" s="84">
        <f>LEN(TAB_CÓDIGOS[[#This Row],[CÓDIGO]])</f>
        <v>9</v>
      </c>
      <c r="O228" s="84">
        <f>LEN(TAB_CÓDIGOS[[#This Row],[DESCRIÇÃO SIMPLES]])</f>
        <v>24</v>
      </c>
    </row>
    <row r="229" spans="2:15" ht="50" x14ac:dyDescent="0.25">
      <c r="B229" s="90" t="s">
        <v>146</v>
      </c>
      <c r="C229" s="90">
        <v>6130</v>
      </c>
      <c r="D229" s="90" t="s">
        <v>126</v>
      </c>
      <c r="E229" s="90" t="s">
        <v>61</v>
      </c>
      <c r="F229" s="91" t="s">
        <v>63</v>
      </c>
      <c r="G229" s="90" t="s">
        <v>92</v>
      </c>
      <c r="H229" s="90" t="s">
        <v>96</v>
      </c>
      <c r="J22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EAV013S5C</v>
      </c>
      <c r="K22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CA TN EX</v>
      </c>
      <c r="L22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com coletor de amostra, painel de comando com interface touchscreen colorida e protocolo de comunicação Profinet, para instalação em área classificada.</v>
      </c>
      <c r="M22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29" s="84">
        <f>LEN(TAB_CÓDIGOS[[#This Row],[CÓDIGO]])</f>
        <v>9</v>
      </c>
      <c r="O229" s="84">
        <f>LEN(TAB_CÓDIGOS[[#This Row],[DESCRIÇÃO SIMPLES]])</f>
        <v>24</v>
      </c>
    </row>
    <row r="230" spans="2:15" ht="50" x14ac:dyDescent="0.25">
      <c r="B230" s="90" t="s">
        <v>146</v>
      </c>
      <c r="C230" s="90">
        <v>6130</v>
      </c>
      <c r="D230" s="90" t="s">
        <v>126</v>
      </c>
      <c r="E230" s="90" t="s">
        <v>119</v>
      </c>
      <c r="F230" s="91" t="s">
        <v>63</v>
      </c>
      <c r="G230" s="90" t="s">
        <v>92</v>
      </c>
      <c r="H230" s="90" t="s">
        <v>96</v>
      </c>
      <c r="J23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EAV014S5C</v>
      </c>
      <c r="K23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CA TN EX</v>
      </c>
      <c r="L23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com coletor de amostra, painel de comando com interface touchscreen colorida e protocolo de comunicação Profinet, para instalação em área classificada.</v>
      </c>
      <c r="M23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0" s="84">
        <f>LEN(TAB_CÓDIGOS[[#This Row],[CÓDIGO]])</f>
        <v>9</v>
      </c>
      <c r="O230" s="84">
        <f>LEN(TAB_CÓDIGOS[[#This Row],[DESCRIÇÃO SIMPLES]])</f>
        <v>24</v>
      </c>
    </row>
    <row r="231" spans="2:15" ht="50" x14ac:dyDescent="0.25">
      <c r="B231" s="90" t="s">
        <v>146</v>
      </c>
      <c r="C231" s="90">
        <v>6130</v>
      </c>
      <c r="D231" s="90" t="s">
        <v>59</v>
      </c>
      <c r="E231" s="90" t="s">
        <v>115</v>
      </c>
      <c r="F231" s="91" t="s">
        <v>63</v>
      </c>
      <c r="G231" s="90" t="s">
        <v>92</v>
      </c>
      <c r="H231" s="90" t="s">
        <v>96</v>
      </c>
      <c r="J23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EAV02SS5C</v>
      </c>
      <c r="K23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CA TN EX</v>
      </c>
      <c r="L23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com coletor de amostra, painel de comando com interface touchscreen colorida e protocolo de comunicação Profinet, para instalação em área classificada.</v>
      </c>
      <c r="M23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1" s="84">
        <f>LEN(TAB_CÓDIGOS[[#This Row],[CÓDIGO]])</f>
        <v>9</v>
      </c>
      <c r="O231" s="84">
        <f>LEN(TAB_CÓDIGOS[[#This Row],[DESCRIÇÃO SIMPLES]])</f>
        <v>24</v>
      </c>
    </row>
    <row r="232" spans="2:15" ht="50" x14ac:dyDescent="0.25">
      <c r="B232" s="90" t="s">
        <v>146</v>
      </c>
      <c r="C232" s="90">
        <v>6130</v>
      </c>
      <c r="D232" s="90" t="s">
        <v>59</v>
      </c>
      <c r="E232" s="90" t="s">
        <v>61</v>
      </c>
      <c r="F232" s="91" t="s">
        <v>63</v>
      </c>
      <c r="G232" s="90" t="s">
        <v>92</v>
      </c>
      <c r="H232" s="90" t="s">
        <v>96</v>
      </c>
      <c r="J23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EAV023S5C</v>
      </c>
      <c r="K23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CA TN EX</v>
      </c>
      <c r="L23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com coletor de amostra, painel de comando com interface touchscreen colorida e protocolo de comunicação Profinet, para instalação em área classificada.</v>
      </c>
      <c r="M23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2" s="84">
        <f>LEN(TAB_CÓDIGOS[[#This Row],[CÓDIGO]])</f>
        <v>9</v>
      </c>
      <c r="O232" s="84">
        <f>LEN(TAB_CÓDIGOS[[#This Row],[DESCRIÇÃO SIMPLES]])</f>
        <v>24</v>
      </c>
    </row>
    <row r="233" spans="2:15" ht="50" x14ac:dyDescent="0.25">
      <c r="B233" s="90" t="s">
        <v>146</v>
      </c>
      <c r="C233" s="90">
        <v>6130</v>
      </c>
      <c r="D233" s="90" t="s">
        <v>59</v>
      </c>
      <c r="E233" s="90" t="s">
        <v>119</v>
      </c>
      <c r="F233" s="91" t="s">
        <v>63</v>
      </c>
      <c r="G233" s="90" t="s">
        <v>92</v>
      </c>
      <c r="H233" s="90" t="s">
        <v>96</v>
      </c>
      <c r="J23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EAV024S5C</v>
      </c>
      <c r="K23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CA TN EX</v>
      </c>
      <c r="L23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com coletor de amostra, painel de comando com interface touchscreen colorida e protocolo de comunicação Profinet, para instalação em área classificada.</v>
      </c>
      <c r="M23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3" s="84">
        <f>LEN(TAB_CÓDIGOS[[#This Row],[CÓDIGO]])</f>
        <v>9</v>
      </c>
      <c r="O233" s="84">
        <f>LEN(TAB_CÓDIGOS[[#This Row],[DESCRIÇÃO SIMPLES]])</f>
        <v>24</v>
      </c>
    </row>
    <row r="234" spans="2:15" ht="50" x14ac:dyDescent="0.25">
      <c r="B234" s="90" t="s">
        <v>146</v>
      </c>
      <c r="C234" s="90">
        <v>6130</v>
      </c>
      <c r="D234" s="93" t="s">
        <v>129</v>
      </c>
      <c r="E234" s="90" t="s">
        <v>115</v>
      </c>
      <c r="F234" s="91" t="s">
        <v>63</v>
      </c>
      <c r="G234" s="90" t="s">
        <v>92</v>
      </c>
      <c r="H234" s="90" t="s">
        <v>96</v>
      </c>
      <c r="J23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EAV03SS5C</v>
      </c>
      <c r="K23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CA TN EX</v>
      </c>
      <c r="L23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com coletor de amostra, painel de comando com interface touchscreen colorida e protocolo de comunicação Profinet, para instalação em área classificada.</v>
      </c>
      <c r="M23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4" s="84">
        <f>LEN(TAB_CÓDIGOS[[#This Row],[CÓDIGO]])</f>
        <v>9</v>
      </c>
      <c r="O234" s="84">
        <f>LEN(TAB_CÓDIGOS[[#This Row],[DESCRIÇÃO SIMPLES]])</f>
        <v>24</v>
      </c>
    </row>
    <row r="235" spans="2:15" ht="50" x14ac:dyDescent="0.25">
      <c r="B235" s="90" t="s">
        <v>146</v>
      </c>
      <c r="C235" s="90">
        <v>6130</v>
      </c>
      <c r="D235" s="93" t="s">
        <v>129</v>
      </c>
      <c r="E235" s="90" t="s">
        <v>61</v>
      </c>
      <c r="F235" s="91" t="s">
        <v>63</v>
      </c>
      <c r="G235" s="90" t="s">
        <v>92</v>
      </c>
      <c r="H235" s="90" t="s">
        <v>96</v>
      </c>
      <c r="J23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EAV033S5C</v>
      </c>
      <c r="K23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CA TN EX</v>
      </c>
      <c r="L23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com coletor de amostra, painel de comando com interface touchscreen colorida e protocolo de comunicação Profinet, para instalação em área classificada.</v>
      </c>
      <c r="M23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5" s="84">
        <f>LEN(TAB_CÓDIGOS[[#This Row],[CÓDIGO]])</f>
        <v>9</v>
      </c>
      <c r="O235" s="84">
        <f>LEN(TAB_CÓDIGOS[[#This Row],[DESCRIÇÃO SIMPLES]])</f>
        <v>24</v>
      </c>
    </row>
    <row r="236" spans="2:15" ht="50" x14ac:dyDescent="0.25">
      <c r="B236" s="90" t="s">
        <v>146</v>
      </c>
      <c r="C236" s="90">
        <v>6130</v>
      </c>
      <c r="D236" s="93" t="s">
        <v>129</v>
      </c>
      <c r="E236" s="90" t="s">
        <v>119</v>
      </c>
      <c r="F236" s="91" t="s">
        <v>63</v>
      </c>
      <c r="G236" s="90" t="s">
        <v>92</v>
      </c>
      <c r="H236" s="90" t="s">
        <v>96</v>
      </c>
      <c r="J23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EAV034S5C</v>
      </c>
      <c r="K23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CA TN EX</v>
      </c>
      <c r="L23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com coletor de amostra, painel de comando com interface touchscreen colorida e protocolo de comunicação Profinet, para instalação em área classificada.</v>
      </c>
      <c r="M23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6" s="84">
        <f>LEN(TAB_CÓDIGOS[[#This Row],[CÓDIGO]])</f>
        <v>9</v>
      </c>
      <c r="O236" s="84">
        <f>LEN(TAB_CÓDIGOS[[#This Row],[DESCRIÇÃO SIMPLES]])</f>
        <v>24</v>
      </c>
    </row>
    <row r="237" spans="2:15" ht="37.5" x14ac:dyDescent="0.25">
      <c r="B237" s="90" t="s">
        <v>146</v>
      </c>
      <c r="C237" s="90">
        <v>6130</v>
      </c>
      <c r="D237" s="90" t="s">
        <v>126</v>
      </c>
      <c r="E237" s="90" t="s">
        <v>115</v>
      </c>
      <c r="F237" s="91" t="s">
        <v>46</v>
      </c>
      <c r="G237" s="90" t="s">
        <v>65</v>
      </c>
      <c r="H237" s="90" t="s">
        <v>96</v>
      </c>
      <c r="J23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EAV01SN1C</v>
      </c>
      <c r="K23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DN EX</v>
      </c>
      <c r="L23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DeviceNet, para instalação em área classificada.</v>
      </c>
      <c r="M23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7" s="84">
        <f>LEN(TAB_CÓDIGOS[[#This Row],[CÓDIGO]])</f>
        <v>9</v>
      </c>
      <c r="O237" s="84">
        <f>LEN(TAB_CÓDIGOS[[#This Row],[DESCRIÇÃO SIMPLES]])</f>
        <v>24</v>
      </c>
    </row>
    <row r="238" spans="2:15" ht="50" x14ac:dyDescent="0.25">
      <c r="B238" s="90" t="s">
        <v>146</v>
      </c>
      <c r="C238" s="90">
        <v>6130</v>
      </c>
      <c r="D238" s="90" t="s">
        <v>126</v>
      </c>
      <c r="E238" s="90" t="s">
        <v>61</v>
      </c>
      <c r="F238" s="91" t="s">
        <v>46</v>
      </c>
      <c r="G238" s="90" t="s">
        <v>65</v>
      </c>
      <c r="H238" s="90" t="s">
        <v>96</v>
      </c>
      <c r="J23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EAV013N1C</v>
      </c>
      <c r="K23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DN EX</v>
      </c>
      <c r="L23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DeviceNet, para instalação em área classificada.</v>
      </c>
      <c r="M23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8" s="84">
        <f>LEN(TAB_CÓDIGOS[[#This Row],[CÓDIGO]])</f>
        <v>9</v>
      </c>
      <c r="O238" s="84">
        <f>LEN(TAB_CÓDIGOS[[#This Row],[DESCRIÇÃO SIMPLES]])</f>
        <v>24</v>
      </c>
    </row>
    <row r="239" spans="2:15" ht="50" x14ac:dyDescent="0.25">
      <c r="B239" s="90" t="s">
        <v>146</v>
      </c>
      <c r="C239" s="90">
        <v>6130</v>
      </c>
      <c r="D239" s="90" t="s">
        <v>126</v>
      </c>
      <c r="E239" s="90" t="s">
        <v>119</v>
      </c>
      <c r="F239" s="91" t="s">
        <v>46</v>
      </c>
      <c r="G239" s="90" t="s">
        <v>65</v>
      </c>
      <c r="H239" s="90" t="s">
        <v>96</v>
      </c>
      <c r="J23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EAV014N1C</v>
      </c>
      <c r="K23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DN EX</v>
      </c>
      <c r="L23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DeviceNet, para instalação em área classificada.</v>
      </c>
      <c r="M23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39" s="84">
        <f>LEN(TAB_CÓDIGOS[[#This Row],[CÓDIGO]])</f>
        <v>9</v>
      </c>
      <c r="O239" s="84">
        <f>LEN(TAB_CÓDIGOS[[#This Row],[DESCRIÇÃO SIMPLES]])</f>
        <v>24</v>
      </c>
    </row>
    <row r="240" spans="2:15" ht="37.5" x14ac:dyDescent="0.25">
      <c r="B240" s="90" t="s">
        <v>146</v>
      </c>
      <c r="C240" s="90">
        <v>6130</v>
      </c>
      <c r="D240" s="90" t="s">
        <v>59</v>
      </c>
      <c r="E240" s="90" t="s">
        <v>115</v>
      </c>
      <c r="F240" s="91" t="s">
        <v>46</v>
      </c>
      <c r="G240" s="90" t="s">
        <v>65</v>
      </c>
      <c r="H240" s="90" t="s">
        <v>96</v>
      </c>
      <c r="J24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EAV02SN1C</v>
      </c>
      <c r="K24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DN EX</v>
      </c>
      <c r="L24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DeviceNet, para instalação em área classificada.</v>
      </c>
      <c r="M24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0" s="84">
        <f>LEN(TAB_CÓDIGOS[[#This Row],[CÓDIGO]])</f>
        <v>9</v>
      </c>
      <c r="O240" s="84">
        <f>LEN(TAB_CÓDIGOS[[#This Row],[DESCRIÇÃO SIMPLES]])</f>
        <v>24</v>
      </c>
    </row>
    <row r="241" spans="2:15" ht="50" x14ac:dyDescent="0.25">
      <c r="B241" s="90" t="s">
        <v>146</v>
      </c>
      <c r="C241" s="90">
        <v>6130</v>
      </c>
      <c r="D241" s="90" t="s">
        <v>59</v>
      </c>
      <c r="E241" s="90" t="s">
        <v>61</v>
      </c>
      <c r="F241" s="91" t="s">
        <v>46</v>
      </c>
      <c r="G241" s="90" t="s">
        <v>65</v>
      </c>
      <c r="H241" s="90" t="s">
        <v>96</v>
      </c>
      <c r="J24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EAV023N1C</v>
      </c>
      <c r="K24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DN EX</v>
      </c>
      <c r="L24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DeviceNet, para instalação em área classificada.</v>
      </c>
      <c r="M24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1" s="84">
        <f>LEN(TAB_CÓDIGOS[[#This Row],[CÓDIGO]])</f>
        <v>9</v>
      </c>
      <c r="O241" s="84">
        <f>LEN(TAB_CÓDIGOS[[#This Row],[DESCRIÇÃO SIMPLES]])</f>
        <v>24</v>
      </c>
    </row>
    <row r="242" spans="2:15" ht="50" x14ac:dyDescent="0.25">
      <c r="B242" s="90" t="s">
        <v>146</v>
      </c>
      <c r="C242" s="90">
        <v>6130</v>
      </c>
      <c r="D242" s="90" t="s">
        <v>59</v>
      </c>
      <c r="E242" s="90" t="s">
        <v>119</v>
      </c>
      <c r="F242" s="91" t="s">
        <v>46</v>
      </c>
      <c r="G242" s="90" t="s">
        <v>65</v>
      </c>
      <c r="H242" s="90" t="s">
        <v>96</v>
      </c>
      <c r="J24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EAV024N1C</v>
      </c>
      <c r="K24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DN EX</v>
      </c>
      <c r="L24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DeviceNet, para instalação em área classificada.</v>
      </c>
      <c r="M24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2" s="84">
        <f>LEN(TAB_CÓDIGOS[[#This Row],[CÓDIGO]])</f>
        <v>9</v>
      </c>
      <c r="O242" s="84">
        <f>LEN(TAB_CÓDIGOS[[#This Row],[DESCRIÇÃO SIMPLES]])</f>
        <v>24</v>
      </c>
    </row>
    <row r="243" spans="2:15" ht="37.5" x14ac:dyDescent="0.25">
      <c r="B243" s="90" t="s">
        <v>146</v>
      </c>
      <c r="C243" s="90">
        <v>6130</v>
      </c>
      <c r="D243" s="93" t="s">
        <v>129</v>
      </c>
      <c r="E243" s="90" t="s">
        <v>115</v>
      </c>
      <c r="F243" s="91" t="s">
        <v>46</v>
      </c>
      <c r="G243" s="90" t="s">
        <v>65</v>
      </c>
      <c r="H243" s="90" t="s">
        <v>96</v>
      </c>
      <c r="J24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EAV03SN1C</v>
      </c>
      <c r="K24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DN EX</v>
      </c>
      <c r="L24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DeviceNet, para instalação em área classificada.</v>
      </c>
      <c r="M24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3" s="84">
        <f>LEN(TAB_CÓDIGOS[[#This Row],[CÓDIGO]])</f>
        <v>9</v>
      </c>
      <c r="O243" s="84">
        <f>LEN(TAB_CÓDIGOS[[#This Row],[DESCRIÇÃO SIMPLES]])</f>
        <v>24</v>
      </c>
    </row>
    <row r="244" spans="2:15" ht="50" x14ac:dyDescent="0.25">
      <c r="B244" s="90" t="s">
        <v>146</v>
      </c>
      <c r="C244" s="90">
        <v>6130</v>
      </c>
      <c r="D244" s="93" t="s">
        <v>129</v>
      </c>
      <c r="E244" s="90" t="s">
        <v>61</v>
      </c>
      <c r="F244" s="91" t="s">
        <v>46</v>
      </c>
      <c r="G244" s="90" t="s">
        <v>65</v>
      </c>
      <c r="H244" s="90" t="s">
        <v>96</v>
      </c>
      <c r="J24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EAV033N1C</v>
      </c>
      <c r="K24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DN EX</v>
      </c>
      <c r="L24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DeviceNet, para instalação em área classificada.</v>
      </c>
      <c r="M24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4" s="84">
        <f>LEN(TAB_CÓDIGOS[[#This Row],[CÓDIGO]])</f>
        <v>9</v>
      </c>
      <c r="O244" s="84">
        <f>LEN(TAB_CÓDIGOS[[#This Row],[DESCRIÇÃO SIMPLES]])</f>
        <v>24</v>
      </c>
    </row>
    <row r="245" spans="2:15" ht="50" x14ac:dyDescent="0.25">
      <c r="B245" s="90" t="s">
        <v>146</v>
      </c>
      <c r="C245" s="90">
        <v>6130</v>
      </c>
      <c r="D245" s="93" t="s">
        <v>129</v>
      </c>
      <c r="E245" s="90" t="s">
        <v>119</v>
      </c>
      <c r="F245" s="91" t="s">
        <v>46</v>
      </c>
      <c r="G245" s="90" t="s">
        <v>65</v>
      </c>
      <c r="H245" s="90" t="s">
        <v>96</v>
      </c>
      <c r="J24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EAV034N1C</v>
      </c>
      <c r="K24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DN EX</v>
      </c>
      <c r="L24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DeviceNet, para instalação em área classificada.</v>
      </c>
      <c r="M24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5" s="84">
        <f>LEN(TAB_CÓDIGOS[[#This Row],[CÓDIGO]])</f>
        <v>9</v>
      </c>
      <c r="O245" s="84">
        <f>LEN(TAB_CÓDIGOS[[#This Row],[DESCRIÇÃO SIMPLES]])</f>
        <v>24</v>
      </c>
    </row>
    <row r="246" spans="2:15" ht="37.5" x14ac:dyDescent="0.25">
      <c r="B246" s="90" t="s">
        <v>146</v>
      </c>
      <c r="C246" s="90">
        <v>6130</v>
      </c>
      <c r="D246" s="90" t="s">
        <v>126</v>
      </c>
      <c r="E246" s="90" t="s">
        <v>115</v>
      </c>
      <c r="F246" s="91" t="s">
        <v>46</v>
      </c>
      <c r="G246" s="90" t="s">
        <v>90</v>
      </c>
      <c r="H246" s="90" t="s">
        <v>96</v>
      </c>
      <c r="J24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EAV01SN4C</v>
      </c>
      <c r="K24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EI EX</v>
      </c>
      <c r="L24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EtherNet IP, para instalação em área classificada.</v>
      </c>
      <c r="M24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6" s="84">
        <f>LEN(TAB_CÓDIGOS[[#This Row],[CÓDIGO]])</f>
        <v>9</v>
      </c>
      <c r="O246" s="84">
        <f>LEN(TAB_CÓDIGOS[[#This Row],[DESCRIÇÃO SIMPLES]])</f>
        <v>24</v>
      </c>
    </row>
    <row r="247" spans="2:15" ht="50" x14ac:dyDescent="0.25">
      <c r="B247" s="90" t="s">
        <v>146</v>
      </c>
      <c r="C247" s="90">
        <v>6130</v>
      </c>
      <c r="D247" s="90" t="s">
        <v>126</v>
      </c>
      <c r="E247" s="90" t="s">
        <v>61</v>
      </c>
      <c r="F247" s="91" t="s">
        <v>46</v>
      </c>
      <c r="G247" s="90" t="s">
        <v>90</v>
      </c>
      <c r="H247" s="90" t="s">
        <v>96</v>
      </c>
      <c r="J24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EAV013N4C</v>
      </c>
      <c r="K24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EI EX</v>
      </c>
      <c r="L24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EtherNet IP, para instalação em área classificada.</v>
      </c>
      <c r="M24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7" s="84">
        <f>LEN(TAB_CÓDIGOS[[#This Row],[CÓDIGO]])</f>
        <v>9</v>
      </c>
      <c r="O247" s="84">
        <f>LEN(TAB_CÓDIGOS[[#This Row],[DESCRIÇÃO SIMPLES]])</f>
        <v>24</v>
      </c>
    </row>
    <row r="248" spans="2:15" ht="50" x14ac:dyDescent="0.25">
      <c r="B248" s="90" t="s">
        <v>146</v>
      </c>
      <c r="C248" s="90">
        <v>6130</v>
      </c>
      <c r="D248" s="90" t="s">
        <v>126</v>
      </c>
      <c r="E248" s="90" t="s">
        <v>119</v>
      </c>
      <c r="F248" s="91" t="s">
        <v>46</v>
      </c>
      <c r="G248" s="90" t="s">
        <v>90</v>
      </c>
      <c r="H248" s="90" t="s">
        <v>96</v>
      </c>
      <c r="J24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EAV014N4C</v>
      </c>
      <c r="K24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EI EX</v>
      </c>
      <c r="L24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EtherNet IP, para instalação em área classificada.</v>
      </c>
      <c r="M24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8" s="84">
        <f>LEN(TAB_CÓDIGOS[[#This Row],[CÓDIGO]])</f>
        <v>9</v>
      </c>
      <c r="O248" s="84">
        <f>LEN(TAB_CÓDIGOS[[#This Row],[DESCRIÇÃO SIMPLES]])</f>
        <v>24</v>
      </c>
    </row>
    <row r="249" spans="2:15" ht="37.5" x14ac:dyDescent="0.25">
      <c r="B249" s="90" t="s">
        <v>146</v>
      </c>
      <c r="C249" s="90">
        <v>6130</v>
      </c>
      <c r="D249" s="90" t="s">
        <v>59</v>
      </c>
      <c r="E249" s="90" t="s">
        <v>115</v>
      </c>
      <c r="F249" s="91" t="s">
        <v>46</v>
      </c>
      <c r="G249" s="90" t="s">
        <v>90</v>
      </c>
      <c r="H249" s="90" t="s">
        <v>96</v>
      </c>
      <c r="J24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EAV02SN4C</v>
      </c>
      <c r="K24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EI EX</v>
      </c>
      <c r="L24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EtherNet IP, para instalação em área classificada.</v>
      </c>
      <c r="M24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49" s="84">
        <f>LEN(TAB_CÓDIGOS[[#This Row],[CÓDIGO]])</f>
        <v>9</v>
      </c>
      <c r="O249" s="84">
        <f>LEN(TAB_CÓDIGOS[[#This Row],[DESCRIÇÃO SIMPLES]])</f>
        <v>24</v>
      </c>
    </row>
    <row r="250" spans="2:15" ht="50" x14ac:dyDescent="0.25">
      <c r="B250" s="90" t="s">
        <v>146</v>
      </c>
      <c r="C250" s="90">
        <v>6130</v>
      </c>
      <c r="D250" s="90" t="s">
        <v>59</v>
      </c>
      <c r="E250" s="90" t="s">
        <v>61</v>
      </c>
      <c r="F250" s="91" t="s">
        <v>46</v>
      </c>
      <c r="G250" s="90" t="s">
        <v>90</v>
      </c>
      <c r="H250" s="90" t="s">
        <v>96</v>
      </c>
      <c r="J25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EAV023N4C</v>
      </c>
      <c r="K25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EI EX</v>
      </c>
      <c r="L25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EtherNet IP, para instalação em área classificada.</v>
      </c>
      <c r="M25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0" s="84">
        <f>LEN(TAB_CÓDIGOS[[#This Row],[CÓDIGO]])</f>
        <v>9</v>
      </c>
      <c r="O250" s="84">
        <f>LEN(TAB_CÓDIGOS[[#This Row],[DESCRIÇÃO SIMPLES]])</f>
        <v>24</v>
      </c>
    </row>
    <row r="251" spans="2:15" ht="50" x14ac:dyDescent="0.25">
      <c r="B251" s="90" t="s">
        <v>146</v>
      </c>
      <c r="C251" s="90">
        <v>6130</v>
      </c>
      <c r="D251" s="90" t="s">
        <v>59</v>
      </c>
      <c r="E251" s="90" t="s">
        <v>119</v>
      </c>
      <c r="F251" s="91" t="s">
        <v>46</v>
      </c>
      <c r="G251" s="90" t="s">
        <v>90</v>
      </c>
      <c r="H251" s="90" t="s">
        <v>96</v>
      </c>
      <c r="J25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EAV024N4C</v>
      </c>
      <c r="K25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EI EX</v>
      </c>
      <c r="L25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EtherNet IP, para instalação em área classificada.</v>
      </c>
      <c r="M25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1" s="84">
        <f>LEN(TAB_CÓDIGOS[[#This Row],[CÓDIGO]])</f>
        <v>9</v>
      </c>
      <c r="O251" s="84">
        <f>LEN(TAB_CÓDIGOS[[#This Row],[DESCRIÇÃO SIMPLES]])</f>
        <v>24</v>
      </c>
    </row>
    <row r="252" spans="2:15" ht="37.5" x14ac:dyDescent="0.25">
      <c r="B252" s="90" t="s">
        <v>146</v>
      </c>
      <c r="C252" s="90">
        <v>6130</v>
      </c>
      <c r="D252" s="93" t="s">
        <v>129</v>
      </c>
      <c r="E252" s="90" t="s">
        <v>115</v>
      </c>
      <c r="F252" s="91" t="s">
        <v>46</v>
      </c>
      <c r="G252" s="90" t="s">
        <v>90</v>
      </c>
      <c r="H252" s="90" t="s">
        <v>96</v>
      </c>
      <c r="J25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EAV03SN4C</v>
      </c>
      <c r="K25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EI EX</v>
      </c>
      <c r="L25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EtherNet IP, para instalação em área classificada.</v>
      </c>
      <c r="M25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2" s="84">
        <f>LEN(TAB_CÓDIGOS[[#This Row],[CÓDIGO]])</f>
        <v>9</v>
      </c>
      <c r="O252" s="84">
        <f>LEN(TAB_CÓDIGOS[[#This Row],[DESCRIÇÃO SIMPLES]])</f>
        <v>24</v>
      </c>
    </row>
    <row r="253" spans="2:15" ht="50" x14ac:dyDescent="0.25">
      <c r="B253" s="90" t="s">
        <v>146</v>
      </c>
      <c r="C253" s="90">
        <v>6130</v>
      </c>
      <c r="D253" s="93" t="s">
        <v>129</v>
      </c>
      <c r="E253" s="90" t="s">
        <v>61</v>
      </c>
      <c r="F253" s="91" t="s">
        <v>46</v>
      </c>
      <c r="G253" s="90" t="s">
        <v>90</v>
      </c>
      <c r="H253" s="90" t="s">
        <v>96</v>
      </c>
      <c r="J25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EAV033N4C</v>
      </c>
      <c r="K25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EI EX</v>
      </c>
      <c r="L25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EtherNet IP, para instalação em área classificada.</v>
      </c>
      <c r="M25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3" s="84">
        <f>LEN(TAB_CÓDIGOS[[#This Row],[CÓDIGO]])</f>
        <v>9</v>
      </c>
      <c r="O253" s="84">
        <f>LEN(TAB_CÓDIGOS[[#This Row],[DESCRIÇÃO SIMPLES]])</f>
        <v>24</v>
      </c>
    </row>
    <row r="254" spans="2:15" ht="50" x14ac:dyDescent="0.25">
      <c r="B254" s="90" t="s">
        <v>146</v>
      </c>
      <c r="C254" s="90">
        <v>6130</v>
      </c>
      <c r="D254" s="93" t="s">
        <v>129</v>
      </c>
      <c r="E254" s="90" t="s">
        <v>119</v>
      </c>
      <c r="F254" s="91" t="s">
        <v>46</v>
      </c>
      <c r="G254" s="90" t="s">
        <v>90</v>
      </c>
      <c r="H254" s="90" t="s">
        <v>96</v>
      </c>
      <c r="J25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EAV034N4C</v>
      </c>
      <c r="K25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EI EX</v>
      </c>
      <c r="L25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EtherNet IP, para instalação em área classificada.</v>
      </c>
      <c r="M25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4" s="84">
        <f>LEN(TAB_CÓDIGOS[[#This Row],[CÓDIGO]])</f>
        <v>9</v>
      </c>
      <c r="O254" s="84">
        <f>LEN(TAB_CÓDIGOS[[#This Row],[DESCRIÇÃO SIMPLES]])</f>
        <v>24</v>
      </c>
    </row>
    <row r="255" spans="2:15" ht="37.5" x14ac:dyDescent="0.25">
      <c r="B255" s="90" t="s">
        <v>146</v>
      </c>
      <c r="C255" s="90">
        <v>6130</v>
      </c>
      <c r="D255" s="90" t="s">
        <v>126</v>
      </c>
      <c r="E255" s="90" t="s">
        <v>115</v>
      </c>
      <c r="F255" s="91" t="s">
        <v>46</v>
      </c>
      <c r="G255" s="90" t="s">
        <v>88</v>
      </c>
      <c r="H255" s="90" t="s">
        <v>96</v>
      </c>
      <c r="J25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EAV01SN3C</v>
      </c>
      <c r="K25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MB EX</v>
      </c>
      <c r="L25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ModBus RTU, para instalação em área classificada.</v>
      </c>
      <c r="M25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5" s="84">
        <f>LEN(TAB_CÓDIGOS[[#This Row],[CÓDIGO]])</f>
        <v>9</v>
      </c>
      <c r="O255" s="84">
        <f>LEN(TAB_CÓDIGOS[[#This Row],[DESCRIÇÃO SIMPLES]])</f>
        <v>24</v>
      </c>
    </row>
    <row r="256" spans="2:15" ht="50" x14ac:dyDescent="0.25">
      <c r="B256" s="90" t="s">
        <v>146</v>
      </c>
      <c r="C256" s="90">
        <v>6130</v>
      </c>
      <c r="D256" s="90" t="s">
        <v>126</v>
      </c>
      <c r="E256" s="90" t="s">
        <v>61</v>
      </c>
      <c r="F256" s="91" t="s">
        <v>46</v>
      </c>
      <c r="G256" s="90" t="s">
        <v>88</v>
      </c>
      <c r="H256" s="90" t="s">
        <v>96</v>
      </c>
      <c r="J25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EAV013N3C</v>
      </c>
      <c r="K25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MB EX</v>
      </c>
      <c r="L25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ModBus RTU, para instalação em área classificada.</v>
      </c>
      <c r="M25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6" s="84">
        <f>LEN(TAB_CÓDIGOS[[#This Row],[CÓDIGO]])</f>
        <v>9</v>
      </c>
      <c r="O256" s="84">
        <f>LEN(TAB_CÓDIGOS[[#This Row],[DESCRIÇÃO SIMPLES]])</f>
        <v>24</v>
      </c>
    </row>
    <row r="257" spans="2:15" ht="50" x14ac:dyDescent="0.25">
      <c r="B257" s="90" t="s">
        <v>146</v>
      </c>
      <c r="C257" s="90">
        <v>6130</v>
      </c>
      <c r="D257" s="90" t="s">
        <v>126</v>
      </c>
      <c r="E257" s="90" t="s">
        <v>119</v>
      </c>
      <c r="F257" s="91" t="s">
        <v>46</v>
      </c>
      <c r="G257" s="90" t="s">
        <v>88</v>
      </c>
      <c r="H257" s="90" t="s">
        <v>96</v>
      </c>
      <c r="J25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EAV014N3C</v>
      </c>
      <c r="K25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MB EX</v>
      </c>
      <c r="L25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ModBus RTU, para instalação em área classificada.</v>
      </c>
      <c r="M25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7" s="84">
        <f>LEN(TAB_CÓDIGOS[[#This Row],[CÓDIGO]])</f>
        <v>9</v>
      </c>
      <c r="O257" s="84">
        <f>LEN(TAB_CÓDIGOS[[#This Row],[DESCRIÇÃO SIMPLES]])</f>
        <v>24</v>
      </c>
    </row>
    <row r="258" spans="2:15" ht="37.5" x14ac:dyDescent="0.25">
      <c r="B258" s="90" t="s">
        <v>146</v>
      </c>
      <c r="C258" s="90">
        <v>6130</v>
      </c>
      <c r="D258" s="90" t="s">
        <v>59</v>
      </c>
      <c r="E258" s="90" t="s">
        <v>115</v>
      </c>
      <c r="F258" s="91" t="s">
        <v>46</v>
      </c>
      <c r="G258" s="90" t="s">
        <v>88</v>
      </c>
      <c r="H258" s="90" t="s">
        <v>96</v>
      </c>
      <c r="J25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EAV02SN3C</v>
      </c>
      <c r="K25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MB EX</v>
      </c>
      <c r="L25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ModBus RTU, para instalação em área classificada.</v>
      </c>
      <c r="M25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8" s="84">
        <f>LEN(TAB_CÓDIGOS[[#This Row],[CÓDIGO]])</f>
        <v>9</v>
      </c>
      <c r="O258" s="84">
        <f>LEN(TAB_CÓDIGOS[[#This Row],[DESCRIÇÃO SIMPLES]])</f>
        <v>24</v>
      </c>
    </row>
    <row r="259" spans="2:15" ht="50" x14ac:dyDescent="0.25">
      <c r="B259" s="90" t="s">
        <v>146</v>
      </c>
      <c r="C259" s="90">
        <v>6130</v>
      </c>
      <c r="D259" s="90" t="s">
        <v>59</v>
      </c>
      <c r="E259" s="90" t="s">
        <v>61</v>
      </c>
      <c r="F259" s="91" t="s">
        <v>46</v>
      </c>
      <c r="G259" s="90" t="s">
        <v>88</v>
      </c>
      <c r="H259" s="90" t="s">
        <v>96</v>
      </c>
      <c r="J25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EAV023N3C</v>
      </c>
      <c r="K25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MB EX</v>
      </c>
      <c r="L25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ModBus RTU, para instalação em área classificada.</v>
      </c>
      <c r="M25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59" s="84">
        <f>LEN(TAB_CÓDIGOS[[#This Row],[CÓDIGO]])</f>
        <v>9</v>
      </c>
      <c r="O259" s="84">
        <f>LEN(TAB_CÓDIGOS[[#This Row],[DESCRIÇÃO SIMPLES]])</f>
        <v>24</v>
      </c>
    </row>
    <row r="260" spans="2:15" ht="50" x14ac:dyDescent="0.25">
      <c r="B260" s="90" t="s">
        <v>146</v>
      </c>
      <c r="C260" s="90">
        <v>6130</v>
      </c>
      <c r="D260" s="90" t="s">
        <v>59</v>
      </c>
      <c r="E260" s="90" t="s">
        <v>119</v>
      </c>
      <c r="F260" s="91" t="s">
        <v>46</v>
      </c>
      <c r="G260" s="90" t="s">
        <v>88</v>
      </c>
      <c r="H260" s="90" t="s">
        <v>96</v>
      </c>
      <c r="J26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EAV024N3C</v>
      </c>
      <c r="K26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MB EX</v>
      </c>
      <c r="L26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ModBus RTU, para instalação em área classificada.</v>
      </c>
      <c r="M26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0" s="84">
        <f>LEN(TAB_CÓDIGOS[[#This Row],[CÓDIGO]])</f>
        <v>9</v>
      </c>
      <c r="O260" s="84">
        <f>LEN(TAB_CÓDIGOS[[#This Row],[DESCRIÇÃO SIMPLES]])</f>
        <v>24</v>
      </c>
    </row>
    <row r="261" spans="2:15" ht="37.5" x14ac:dyDescent="0.25">
      <c r="B261" s="90" t="s">
        <v>146</v>
      </c>
      <c r="C261" s="90">
        <v>6130</v>
      </c>
      <c r="D261" s="93" t="s">
        <v>129</v>
      </c>
      <c r="E261" s="90" t="s">
        <v>115</v>
      </c>
      <c r="F261" s="91" t="s">
        <v>46</v>
      </c>
      <c r="G261" s="90" t="s">
        <v>88</v>
      </c>
      <c r="H261" s="90" t="s">
        <v>96</v>
      </c>
      <c r="J26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EAV03SN3C</v>
      </c>
      <c r="K26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MB EX</v>
      </c>
      <c r="L26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ModBus RTU, para instalação em área classificada.</v>
      </c>
      <c r="M26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1" s="84">
        <f>LEN(TAB_CÓDIGOS[[#This Row],[CÓDIGO]])</f>
        <v>9</v>
      </c>
      <c r="O261" s="84">
        <f>LEN(TAB_CÓDIGOS[[#This Row],[DESCRIÇÃO SIMPLES]])</f>
        <v>24</v>
      </c>
    </row>
    <row r="262" spans="2:15" ht="50" x14ac:dyDescent="0.25">
      <c r="B262" s="90" t="s">
        <v>146</v>
      </c>
      <c r="C262" s="90">
        <v>6130</v>
      </c>
      <c r="D262" s="93" t="s">
        <v>129</v>
      </c>
      <c r="E262" s="90" t="s">
        <v>61</v>
      </c>
      <c r="F262" s="91" t="s">
        <v>46</v>
      </c>
      <c r="G262" s="90" t="s">
        <v>88</v>
      </c>
      <c r="H262" s="90" t="s">
        <v>96</v>
      </c>
      <c r="J26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EAV033N3C</v>
      </c>
      <c r="K26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MB EX</v>
      </c>
      <c r="L26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ModBus RTU, para instalação em área classificada.</v>
      </c>
      <c r="M26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2" s="84">
        <f>LEN(TAB_CÓDIGOS[[#This Row],[CÓDIGO]])</f>
        <v>9</v>
      </c>
      <c r="O262" s="84">
        <f>LEN(TAB_CÓDIGOS[[#This Row],[DESCRIÇÃO SIMPLES]])</f>
        <v>24</v>
      </c>
    </row>
    <row r="263" spans="2:15" ht="50" x14ac:dyDescent="0.25">
      <c r="B263" s="90" t="s">
        <v>146</v>
      </c>
      <c r="C263" s="90">
        <v>6130</v>
      </c>
      <c r="D263" s="93" t="s">
        <v>129</v>
      </c>
      <c r="E263" s="90" t="s">
        <v>119</v>
      </c>
      <c r="F263" s="91" t="s">
        <v>46</v>
      </c>
      <c r="G263" s="90" t="s">
        <v>88</v>
      </c>
      <c r="H263" s="90" t="s">
        <v>96</v>
      </c>
      <c r="J26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EAV034N3C</v>
      </c>
      <c r="K26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MB EX</v>
      </c>
      <c r="L26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ModBus RTU, para instalação em área classificada.</v>
      </c>
      <c r="M26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3" s="84">
        <f>LEN(TAB_CÓDIGOS[[#This Row],[CÓDIGO]])</f>
        <v>9</v>
      </c>
      <c r="O263" s="84">
        <f>LEN(TAB_CÓDIGOS[[#This Row],[DESCRIÇÃO SIMPLES]])</f>
        <v>24</v>
      </c>
    </row>
    <row r="264" spans="2:15" ht="37.5" x14ac:dyDescent="0.25">
      <c r="B264" s="90" t="s">
        <v>146</v>
      </c>
      <c r="C264" s="90">
        <v>6130</v>
      </c>
      <c r="D264" s="90" t="s">
        <v>126</v>
      </c>
      <c r="E264" s="90" t="s">
        <v>115</v>
      </c>
      <c r="F264" s="91" t="s">
        <v>46</v>
      </c>
      <c r="G264" s="90" t="s">
        <v>86</v>
      </c>
      <c r="H264" s="90" t="s">
        <v>96</v>
      </c>
      <c r="J26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EAV01SN2C</v>
      </c>
      <c r="K26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PB EX</v>
      </c>
      <c r="L26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Profibus DP, para instalação em área classificada.</v>
      </c>
      <c r="M26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4" s="84">
        <f>LEN(TAB_CÓDIGOS[[#This Row],[CÓDIGO]])</f>
        <v>9</v>
      </c>
      <c r="O264" s="84">
        <f>LEN(TAB_CÓDIGOS[[#This Row],[DESCRIÇÃO SIMPLES]])</f>
        <v>24</v>
      </c>
    </row>
    <row r="265" spans="2:15" ht="50" x14ac:dyDescent="0.25">
      <c r="B265" s="90" t="s">
        <v>146</v>
      </c>
      <c r="C265" s="90">
        <v>6130</v>
      </c>
      <c r="D265" s="90" t="s">
        <v>126</v>
      </c>
      <c r="E265" s="90" t="s">
        <v>61</v>
      </c>
      <c r="F265" s="91" t="s">
        <v>46</v>
      </c>
      <c r="G265" s="90" t="s">
        <v>86</v>
      </c>
      <c r="H265" s="90" t="s">
        <v>96</v>
      </c>
      <c r="J26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EAV013N2C</v>
      </c>
      <c r="K26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PB EX</v>
      </c>
      <c r="L26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Profibus DP, para instalação em área classificada.</v>
      </c>
      <c r="M26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5" s="84">
        <f>LEN(TAB_CÓDIGOS[[#This Row],[CÓDIGO]])</f>
        <v>9</v>
      </c>
      <c r="O265" s="84">
        <f>LEN(TAB_CÓDIGOS[[#This Row],[DESCRIÇÃO SIMPLES]])</f>
        <v>24</v>
      </c>
    </row>
    <row r="266" spans="2:15" ht="50" x14ac:dyDescent="0.25">
      <c r="B266" s="90" t="s">
        <v>146</v>
      </c>
      <c r="C266" s="90">
        <v>6130</v>
      </c>
      <c r="D266" s="90" t="s">
        <v>126</v>
      </c>
      <c r="E266" s="90" t="s">
        <v>119</v>
      </c>
      <c r="F266" s="91" t="s">
        <v>46</v>
      </c>
      <c r="G266" s="90" t="s">
        <v>86</v>
      </c>
      <c r="H266" s="90" t="s">
        <v>96</v>
      </c>
      <c r="J26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EAV014N2C</v>
      </c>
      <c r="K26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PB EX</v>
      </c>
      <c r="L26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Profibus DP, para instalação em área classificada.</v>
      </c>
      <c r="M26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6" s="84">
        <f>LEN(TAB_CÓDIGOS[[#This Row],[CÓDIGO]])</f>
        <v>9</v>
      </c>
      <c r="O266" s="84">
        <f>LEN(TAB_CÓDIGOS[[#This Row],[DESCRIÇÃO SIMPLES]])</f>
        <v>24</v>
      </c>
    </row>
    <row r="267" spans="2:15" ht="37.5" x14ac:dyDescent="0.25">
      <c r="B267" s="90" t="s">
        <v>146</v>
      </c>
      <c r="C267" s="90">
        <v>6130</v>
      </c>
      <c r="D267" s="90" t="s">
        <v>59</v>
      </c>
      <c r="E267" s="90" t="s">
        <v>115</v>
      </c>
      <c r="F267" s="91" t="s">
        <v>46</v>
      </c>
      <c r="G267" s="90" t="s">
        <v>86</v>
      </c>
      <c r="H267" s="90" t="s">
        <v>96</v>
      </c>
      <c r="J26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EAV02SN2C</v>
      </c>
      <c r="K26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PB EX</v>
      </c>
      <c r="L26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Profibus DP, para instalação em área classificada.</v>
      </c>
      <c r="M26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7" s="84">
        <f>LEN(TAB_CÓDIGOS[[#This Row],[CÓDIGO]])</f>
        <v>9</v>
      </c>
      <c r="O267" s="84">
        <f>LEN(TAB_CÓDIGOS[[#This Row],[DESCRIÇÃO SIMPLES]])</f>
        <v>24</v>
      </c>
    </row>
    <row r="268" spans="2:15" ht="50" x14ac:dyDescent="0.25">
      <c r="B268" s="90" t="s">
        <v>146</v>
      </c>
      <c r="C268" s="90">
        <v>6130</v>
      </c>
      <c r="D268" s="90" t="s">
        <v>59</v>
      </c>
      <c r="E268" s="90" t="s">
        <v>61</v>
      </c>
      <c r="F268" s="91" t="s">
        <v>46</v>
      </c>
      <c r="G268" s="90" t="s">
        <v>86</v>
      </c>
      <c r="H268" s="90" t="s">
        <v>96</v>
      </c>
      <c r="J26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EAV023N2C</v>
      </c>
      <c r="K26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PB EX</v>
      </c>
      <c r="L26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Profibus DP, para instalação em área classificada.</v>
      </c>
      <c r="M26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8" s="84">
        <f>LEN(TAB_CÓDIGOS[[#This Row],[CÓDIGO]])</f>
        <v>9</v>
      </c>
      <c r="O268" s="84">
        <f>LEN(TAB_CÓDIGOS[[#This Row],[DESCRIÇÃO SIMPLES]])</f>
        <v>24</v>
      </c>
    </row>
    <row r="269" spans="2:15" ht="50" x14ac:dyDescent="0.25">
      <c r="B269" s="90" t="s">
        <v>146</v>
      </c>
      <c r="C269" s="90">
        <v>6130</v>
      </c>
      <c r="D269" s="90" t="s">
        <v>59</v>
      </c>
      <c r="E269" s="90" t="s">
        <v>119</v>
      </c>
      <c r="F269" s="91" t="s">
        <v>46</v>
      </c>
      <c r="G269" s="90" t="s">
        <v>86</v>
      </c>
      <c r="H269" s="90" t="s">
        <v>96</v>
      </c>
      <c r="J26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EAV024N2C</v>
      </c>
      <c r="K26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PB EX</v>
      </c>
      <c r="L26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Profibus DP, para instalação em área classificada.</v>
      </c>
      <c r="M26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69" s="84">
        <f>LEN(TAB_CÓDIGOS[[#This Row],[CÓDIGO]])</f>
        <v>9</v>
      </c>
      <c r="O269" s="84">
        <f>LEN(TAB_CÓDIGOS[[#This Row],[DESCRIÇÃO SIMPLES]])</f>
        <v>24</v>
      </c>
    </row>
    <row r="270" spans="2:15" ht="37.5" x14ac:dyDescent="0.25">
      <c r="B270" s="90" t="s">
        <v>146</v>
      </c>
      <c r="C270" s="90">
        <v>6130</v>
      </c>
      <c r="D270" s="93" t="s">
        <v>129</v>
      </c>
      <c r="E270" s="90" t="s">
        <v>115</v>
      </c>
      <c r="F270" s="91" t="s">
        <v>46</v>
      </c>
      <c r="G270" s="90" t="s">
        <v>86</v>
      </c>
      <c r="H270" s="90" t="s">
        <v>96</v>
      </c>
      <c r="J27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EAV03SN2C</v>
      </c>
      <c r="K27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PB EX</v>
      </c>
      <c r="L27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Profibus DP, para instalação em área classificada.</v>
      </c>
      <c r="M27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0" s="84">
        <f>LEN(TAB_CÓDIGOS[[#This Row],[CÓDIGO]])</f>
        <v>9</v>
      </c>
      <c r="O270" s="84">
        <f>LEN(TAB_CÓDIGOS[[#This Row],[DESCRIÇÃO SIMPLES]])</f>
        <v>24</v>
      </c>
    </row>
    <row r="271" spans="2:15" ht="50" x14ac:dyDescent="0.25">
      <c r="B271" s="90" t="s">
        <v>146</v>
      </c>
      <c r="C271" s="90">
        <v>6130</v>
      </c>
      <c r="D271" s="93" t="s">
        <v>129</v>
      </c>
      <c r="E271" s="90" t="s">
        <v>61</v>
      </c>
      <c r="F271" s="91" t="s">
        <v>46</v>
      </c>
      <c r="G271" s="90" t="s">
        <v>86</v>
      </c>
      <c r="H271" s="90" t="s">
        <v>96</v>
      </c>
      <c r="J27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EAV033N2C</v>
      </c>
      <c r="K27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PB EX</v>
      </c>
      <c r="L27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Profibus DP, para instalação em área classificada.</v>
      </c>
      <c r="M27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1" s="84">
        <f>LEN(TAB_CÓDIGOS[[#This Row],[CÓDIGO]])</f>
        <v>9</v>
      </c>
      <c r="O271" s="84">
        <f>LEN(TAB_CÓDIGOS[[#This Row],[DESCRIÇÃO SIMPLES]])</f>
        <v>24</v>
      </c>
    </row>
    <row r="272" spans="2:15" ht="50" x14ac:dyDescent="0.25">
      <c r="B272" s="90" t="s">
        <v>146</v>
      </c>
      <c r="C272" s="90">
        <v>6130</v>
      </c>
      <c r="D272" s="93" t="s">
        <v>129</v>
      </c>
      <c r="E272" s="90" t="s">
        <v>119</v>
      </c>
      <c r="F272" s="91" t="s">
        <v>46</v>
      </c>
      <c r="G272" s="90" t="s">
        <v>86</v>
      </c>
      <c r="H272" s="90" t="s">
        <v>96</v>
      </c>
      <c r="J27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EAV034N2C</v>
      </c>
      <c r="K27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PB EX</v>
      </c>
      <c r="L27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Profibus DP, para instalação em área classificada.</v>
      </c>
      <c r="M27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2" s="84">
        <f>LEN(TAB_CÓDIGOS[[#This Row],[CÓDIGO]])</f>
        <v>9</v>
      </c>
      <c r="O272" s="84">
        <f>LEN(TAB_CÓDIGOS[[#This Row],[DESCRIÇÃO SIMPLES]])</f>
        <v>24</v>
      </c>
    </row>
    <row r="273" spans="2:15" ht="37.5" x14ac:dyDescent="0.25">
      <c r="B273" s="90" t="s">
        <v>146</v>
      </c>
      <c r="C273" s="90">
        <v>6130</v>
      </c>
      <c r="D273" s="90" t="s">
        <v>126</v>
      </c>
      <c r="E273" s="90" t="s">
        <v>115</v>
      </c>
      <c r="F273" s="91" t="s">
        <v>46</v>
      </c>
      <c r="G273" s="90" t="s">
        <v>92</v>
      </c>
      <c r="H273" s="90" t="s">
        <v>96</v>
      </c>
      <c r="J27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EAV01SN5C</v>
      </c>
      <c r="K27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SD SC TN EX</v>
      </c>
      <c r="L27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sem duto de exaustão, painel de comando com interface touchscreen colorida e protocolo de comunicação Profinet, para instalação em área classificada.</v>
      </c>
      <c r="M27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3" s="84">
        <f>LEN(TAB_CÓDIGOS[[#This Row],[CÓDIGO]])</f>
        <v>9</v>
      </c>
      <c r="O273" s="84">
        <f>LEN(TAB_CÓDIGOS[[#This Row],[DESCRIÇÃO SIMPLES]])</f>
        <v>24</v>
      </c>
    </row>
    <row r="274" spans="2:15" ht="37.5" x14ac:dyDescent="0.25">
      <c r="B274" s="90" t="s">
        <v>146</v>
      </c>
      <c r="C274" s="90">
        <v>6130</v>
      </c>
      <c r="D274" s="90" t="s">
        <v>126</v>
      </c>
      <c r="E274" s="90" t="s">
        <v>61</v>
      </c>
      <c r="F274" s="91" t="s">
        <v>46</v>
      </c>
      <c r="G274" s="90" t="s">
        <v>92</v>
      </c>
      <c r="H274" s="90" t="s">
        <v>96</v>
      </c>
      <c r="J27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EAV013N5C</v>
      </c>
      <c r="K27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3" SC TN EX</v>
      </c>
      <c r="L27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3", painel de comando com interface touchscreen colorida e protocolo de comunicação Profinet, para instalação em área classificada.</v>
      </c>
      <c r="M27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4" s="84">
        <f>LEN(TAB_CÓDIGOS[[#This Row],[CÓDIGO]])</f>
        <v>9</v>
      </c>
      <c r="O274" s="84">
        <f>LEN(TAB_CÓDIGOS[[#This Row],[DESCRIÇÃO SIMPLES]])</f>
        <v>24</v>
      </c>
    </row>
    <row r="275" spans="2:15" ht="37.5" x14ac:dyDescent="0.25">
      <c r="B275" s="90" t="s">
        <v>146</v>
      </c>
      <c r="C275" s="90">
        <v>6130</v>
      </c>
      <c r="D275" s="90" t="s">
        <v>126</v>
      </c>
      <c r="E275" s="90" t="s">
        <v>119</v>
      </c>
      <c r="F275" s="91" t="s">
        <v>46</v>
      </c>
      <c r="G275" s="90" t="s">
        <v>92</v>
      </c>
      <c r="H275" s="90" t="s">
        <v>96</v>
      </c>
      <c r="J27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EAV014N5C</v>
      </c>
      <c r="K27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410 4" SC TN EX</v>
      </c>
      <c r="L27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410mm, com duto de exaustão de 4", painel de comando com interface touchscreen colorida e protocolo de comunicação Profinet, para instalação em área classificada.</v>
      </c>
      <c r="M27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5" s="84">
        <f>LEN(TAB_CÓDIGOS[[#This Row],[CÓDIGO]])</f>
        <v>9</v>
      </c>
      <c r="O275" s="84">
        <f>LEN(TAB_CÓDIGOS[[#This Row],[DESCRIÇÃO SIMPLES]])</f>
        <v>24</v>
      </c>
    </row>
    <row r="276" spans="2:15" ht="37.5" x14ac:dyDescent="0.25">
      <c r="B276" s="90" t="s">
        <v>146</v>
      </c>
      <c r="C276" s="90">
        <v>6130</v>
      </c>
      <c r="D276" s="90" t="s">
        <v>59</v>
      </c>
      <c r="E276" s="90" t="s">
        <v>115</v>
      </c>
      <c r="F276" s="91" t="s">
        <v>46</v>
      </c>
      <c r="G276" s="90" t="s">
        <v>92</v>
      </c>
      <c r="H276" s="90" t="s">
        <v>96</v>
      </c>
      <c r="J27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EAV02SN5C</v>
      </c>
      <c r="K27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SD SC TN EX</v>
      </c>
      <c r="L27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sem duto de exaustão, painel de comando com interface touchscreen colorida e protocolo de comunicação Profinet, para instalação em área classificada.</v>
      </c>
      <c r="M27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6" s="84">
        <f>LEN(TAB_CÓDIGOS[[#This Row],[CÓDIGO]])</f>
        <v>9</v>
      </c>
      <c r="O276" s="84">
        <f>LEN(TAB_CÓDIGOS[[#This Row],[DESCRIÇÃO SIMPLES]])</f>
        <v>24</v>
      </c>
    </row>
    <row r="277" spans="2:15" ht="37.5" x14ac:dyDescent="0.25">
      <c r="B277" s="90" t="s">
        <v>146</v>
      </c>
      <c r="C277" s="90">
        <v>6130</v>
      </c>
      <c r="D277" s="90" t="s">
        <v>59</v>
      </c>
      <c r="E277" s="90" t="s">
        <v>61</v>
      </c>
      <c r="F277" s="91" t="s">
        <v>46</v>
      </c>
      <c r="G277" s="90" t="s">
        <v>92</v>
      </c>
      <c r="H277" s="90" t="s">
        <v>96</v>
      </c>
      <c r="J27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EAV023N5C</v>
      </c>
      <c r="K27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3" SC TN EX</v>
      </c>
      <c r="L27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3", painel de comando com interface touchscreen colorida e protocolo de comunicação Profinet, para instalação em área classificada.</v>
      </c>
      <c r="M27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7" s="84">
        <f>LEN(TAB_CÓDIGOS[[#This Row],[CÓDIGO]])</f>
        <v>9</v>
      </c>
      <c r="O277" s="84">
        <f>LEN(TAB_CÓDIGOS[[#This Row],[DESCRIÇÃO SIMPLES]])</f>
        <v>24</v>
      </c>
    </row>
    <row r="278" spans="2:15" ht="37.5" x14ac:dyDescent="0.25">
      <c r="B278" s="90" t="s">
        <v>146</v>
      </c>
      <c r="C278" s="90">
        <v>6130</v>
      </c>
      <c r="D278" s="90" t="s">
        <v>59</v>
      </c>
      <c r="E278" s="90" t="s">
        <v>119</v>
      </c>
      <c r="F278" s="91" t="s">
        <v>46</v>
      </c>
      <c r="G278" s="90" t="s">
        <v>92</v>
      </c>
      <c r="H278" s="90" t="s">
        <v>96</v>
      </c>
      <c r="J27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EAV024N5C</v>
      </c>
      <c r="K27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475 4" SC TN EX</v>
      </c>
      <c r="L27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475mm, com duto de exaustão de 4", painel de comando com interface touchscreen colorida e protocolo de comunicação Profinet, para instalação em área classificada.</v>
      </c>
      <c r="M27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8" s="84">
        <f>LEN(TAB_CÓDIGOS[[#This Row],[CÓDIGO]])</f>
        <v>9</v>
      </c>
      <c r="O278" s="84">
        <f>LEN(TAB_CÓDIGOS[[#This Row],[DESCRIÇÃO SIMPLES]])</f>
        <v>24</v>
      </c>
    </row>
    <row r="279" spans="2:15" ht="37.5" x14ac:dyDescent="0.25">
      <c r="B279" s="90" t="s">
        <v>146</v>
      </c>
      <c r="C279" s="90">
        <v>6130</v>
      </c>
      <c r="D279" s="93" t="s">
        <v>129</v>
      </c>
      <c r="E279" s="90" t="s">
        <v>115</v>
      </c>
      <c r="F279" s="91" t="s">
        <v>46</v>
      </c>
      <c r="G279" s="90" t="s">
        <v>92</v>
      </c>
      <c r="H279" s="90" t="s">
        <v>96</v>
      </c>
      <c r="J27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EAV03SN5C</v>
      </c>
      <c r="K27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SD SC TN EX</v>
      </c>
      <c r="L27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sem duto de exaustão, painel de comando com interface touchscreen colorida e protocolo de comunicação Profinet, para instalação em área classificada.</v>
      </c>
      <c r="M27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79" s="84">
        <f>LEN(TAB_CÓDIGOS[[#This Row],[CÓDIGO]])</f>
        <v>9</v>
      </c>
      <c r="O279" s="84">
        <f>LEN(TAB_CÓDIGOS[[#This Row],[DESCRIÇÃO SIMPLES]])</f>
        <v>24</v>
      </c>
    </row>
    <row r="280" spans="2:15" ht="37.5" x14ac:dyDescent="0.25">
      <c r="B280" s="90" t="s">
        <v>146</v>
      </c>
      <c r="C280" s="90">
        <v>6130</v>
      </c>
      <c r="D280" s="93" t="s">
        <v>129</v>
      </c>
      <c r="E280" s="90" t="s">
        <v>61</v>
      </c>
      <c r="F280" s="91" t="s">
        <v>46</v>
      </c>
      <c r="G280" s="90" t="s">
        <v>92</v>
      </c>
      <c r="H280" s="90" t="s">
        <v>96</v>
      </c>
      <c r="J28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EAV033N5C</v>
      </c>
      <c r="K28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3" SC TN EX</v>
      </c>
      <c r="L28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3", painel de comando com interface touchscreen colorida e protocolo de comunicação Profinet, para instalação em área classificada.</v>
      </c>
      <c r="M28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0" s="84">
        <f>LEN(TAB_CÓDIGOS[[#This Row],[CÓDIGO]])</f>
        <v>9</v>
      </c>
      <c r="O280" s="84">
        <f>LEN(TAB_CÓDIGOS[[#This Row],[DESCRIÇÃO SIMPLES]])</f>
        <v>24</v>
      </c>
    </row>
    <row r="281" spans="2:15" ht="37.5" x14ac:dyDescent="0.25">
      <c r="B281" s="90" t="s">
        <v>146</v>
      </c>
      <c r="C281" s="90">
        <v>6130</v>
      </c>
      <c r="D281" s="93" t="s">
        <v>129</v>
      </c>
      <c r="E281" s="90" t="s">
        <v>119</v>
      </c>
      <c r="F281" s="91" t="s">
        <v>46</v>
      </c>
      <c r="G281" s="90" t="s">
        <v>92</v>
      </c>
      <c r="H281" s="90" t="s">
        <v>96</v>
      </c>
      <c r="J28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EAV034N5C</v>
      </c>
      <c r="K28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6130 575 4" SC TN EX</v>
      </c>
      <c r="L28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6130 com estrutura, dumpers e caçambas contruídas em aço carbono para sacos com bocal maior que 575mm, com duto de exaustão de 4", painel de comando com interface touchscreen colorida e protocolo de comunicação Profinet, para instalação em área classificada.</v>
      </c>
      <c r="M28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1" s="84">
        <f>LEN(TAB_CÓDIGOS[[#This Row],[CÓDIGO]])</f>
        <v>9</v>
      </c>
      <c r="O281" s="84">
        <f>LEN(TAB_CÓDIGOS[[#This Row],[DESCRIÇÃO SIMPLES]])</f>
        <v>24</v>
      </c>
    </row>
    <row r="282" spans="2:15" ht="50" x14ac:dyDescent="0.25">
      <c r="B282" s="90" t="s">
        <v>146</v>
      </c>
      <c r="C282" s="90">
        <v>6131</v>
      </c>
      <c r="D282" s="90" t="s">
        <v>126</v>
      </c>
      <c r="E282" s="90" t="s">
        <v>115</v>
      </c>
      <c r="F282" s="91" t="s">
        <v>63</v>
      </c>
      <c r="G282" s="90" t="s">
        <v>65</v>
      </c>
      <c r="H282" s="90" t="s">
        <v>96</v>
      </c>
      <c r="J28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EAV11SS1C</v>
      </c>
      <c r="K28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DN EX</v>
      </c>
      <c r="L28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DeviceNet, para instalação em área classificada.</v>
      </c>
      <c r="M28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2" s="84">
        <f>LEN(TAB_CÓDIGOS[[#This Row],[CÓDIGO]])</f>
        <v>9</v>
      </c>
      <c r="O282" s="84">
        <f>LEN(TAB_CÓDIGOS[[#This Row],[DESCRIÇÃO SIMPLES]])</f>
        <v>24</v>
      </c>
    </row>
    <row r="283" spans="2:15" ht="50" x14ac:dyDescent="0.25">
      <c r="B283" s="90" t="s">
        <v>146</v>
      </c>
      <c r="C283" s="90">
        <v>6131</v>
      </c>
      <c r="D283" s="90" t="s">
        <v>126</v>
      </c>
      <c r="E283" s="90" t="s">
        <v>61</v>
      </c>
      <c r="F283" s="91" t="s">
        <v>63</v>
      </c>
      <c r="G283" s="90" t="s">
        <v>65</v>
      </c>
      <c r="H283" s="90" t="s">
        <v>96</v>
      </c>
      <c r="J28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EAV113S1C</v>
      </c>
      <c r="K28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DN EX</v>
      </c>
      <c r="L28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DeviceNet, para instalação em área classificada.</v>
      </c>
      <c r="M28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3" s="84">
        <f>LEN(TAB_CÓDIGOS[[#This Row],[CÓDIGO]])</f>
        <v>9</v>
      </c>
      <c r="O283" s="84">
        <f>LEN(TAB_CÓDIGOS[[#This Row],[DESCRIÇÃO SIMPLES]])</f>
        <v>24</v>
      </c>
    </row>
    <row r="284" spans="2:15" ht="50" x14ac:dyDescent="0.25">
      <c r="B284" s="90" t="s">
        <v>146</v>
      </c>
      <c r="C284" s="90">
        <v>6131</v>
      </c>
      <c r="D284" s="90" t="s">
        <v>126</v>
      </c>
      <c r="E284" s="90" t="s">
        <v>119</v>
      </c>
      <c r="F284" s="91" t="s">
        <v>63</v>
      </c>
      <c r="G284" s="90" t="s">
        <v>65</v>
      </c>
      <c r="H284" s="90" t="s">
        <v>96</v>
      </c>
      <c r="J28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EAV114S1C</v>
      </c>
      <c r="K28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DN EX</v>
      </c>
      <c r="L28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DeviceNet, para instalação em área classificada.</v>
      </c>
      <c r="M28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4" s="84">
        <f>LEN(TAB_CÓDIGOS[[#This Row],[CÓDIGO]])</f>
        <v>9</v>
      </c>
      <c r="O284" s="84">
        <f>LEN(TAB_CÓDIGOS[[#This Row],[DESCRIÇÃO SIMPLES]])</f>
        <v>24</v>
      </c>
    </row>
    <row r="285" spans="2:15" ht="50" x14ac:dyDescent="0.25">
      <c r="B285" s="90" t="s">
        <v>146</v>
      </c>
      <c r="C285" s="90">
        <v>6131</v>
      </c>
      <c r="D285" s="90" t="s">
        <v>59</v>
      </c>
      <c r="E285" s="90" t="s">
        <v>115</v>
      </c>
      <c r="F285" s="91" t="s">
        <v>63</v>
      </c>
      <c r="G285" s="90" t="s">
        <v>65</v>
      </c>
      <c r="H285" s="90" t="s">
        <v>96</v>
      </c>
      <c r="J28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EAV12SS1C</v>
      </c>
      <c r="K28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DN EX</v>
      </c>
      <c r="L28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DeviceNet, para instalação em área classificada.</v>
      </c>
      <c r="M28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5" s="84">
        <f>LEN(TAB_CÓDIGOS[[#This Row],[CÓDIGO]])</f>
        <v>9</v>
      </c>
      <c r="O285" s="84">
        <f>LEN(TAB_CÓDIGOS[[#This Row],[DESCRIÇÃO SIMPLES]])</f>
        <v>24</v>
      </c>
    </row>
    <row r="286" spans="2:15" ht="50" x14ac:dyDescent="0.25">
      <c r="B286" s="90" t="s">
        <v>146</v>
      </c>
      <c r="C286" s="90">
        <v>6131</v>
      </c>
      <c r="D286" s="90" t="s">
        <v>59</v>
      </c>
      <c r="E286" s="90" t="s">
        <v>61</v>
      </c>
      <c r="F286" s="91" t="s">
        <v>63</v>
      </c>
      <c r="G286" s="90" t="s">
        <v>65</v>
      </c>
      <c r="H286" s="90" t="s">
        <v>96</v>
      </c>
      <c r="J28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EAV123S1C</v>
      </c>
      <c r="K28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DN EX</v>
      </c>
      <c r="L28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DeviceNet, para instalação em área classificada.</v>
      </c>
      <c r="M28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6" s="84">
        <f>LEN(TAB_CÓDIGOS[[#This Row],[CÓDIGO]])</f>
        <v>9</v>
      </c>
      <c r="O286" s="84">
        <f>LEN(TAB_CÓDIGOS[[#This Row],[DESCRIÇÃO SIMPLES]])</f>
        <v>24</v>
      </c>
    </row>
    <row r="287" spans="2:15" ht="50" x14ac:dyDescent="0.25">
      <c r="B287" s="90" t="s">
        <v>146</v>
      </c>
      <c r="C287" s="90">
        <v>6131</v>
      </c>
      <c r="D287" s="90" t="s">
        <v>59</v>
      </c>
      <c r="E287" s="90" t="s">
        <v>119</v>
      </c>
      <c r="F287" s="91" t="s">
        <v>63</v>
      </c>
      <c r="G287" s="90" t="s">
        <v>65</v>
      </c>
      <c r="H287" s="90" t="s">
        <v>96</v>
      </c>
      <c r="J28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EAV124S1C</v>
      </c>
      <c r="K28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DN EX</v>
      </c>
      <c r="L28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DeviceNet, para instalação em área classificada.</v>
      </c>
      <c r="M28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7" s="84">
        <f>LEN(TAB_CÓDIGOS[[#This Row],[CÓDIGO]])</f>
        <v>9</v>
      </c>
      <c r="O287" s="84">
        <f>LEN(TAB_CÓDIGOS[[#This Row],[DESCRIÇÃO SIMPLES]])</f>
        <v>24</v>
      </c>
    </row>
    <row r="288" spans="2:15" ht="50" x14ac:dyDescent="0.25">
      <c r="B288" s="90" t="s">
        <v>146</v>
      </c>
      <c r="C288" s="90">
        <v>6131</v>
      </c>
      <c r="D288" s="93" t="s">
        <v>129</v>
      </c>
      <c r="E288" s="90" t="s">
        <v>115</v>
      </c>
      <c r="F288" s="91" t="s">
        <v>63</v>
      </c>
      <c r="G288" s="90" t="s">
        <v>65</v>
      </c>
      <c r="H288" s="90" t="s">
        <v>96</v>
      </c>
      <c r="J28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EAV13SS1C</v>
      </c>
      <c r="K28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DN EX</v>
      </c>
      <c r="L28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DeviceNet, para instalação em área classificada.</v>
      </c>
      <c r="M28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8" s="84">
        <f>LEN(TAB_CÓDIGOS[[#This Row],[CÓDIGO]])</f>
        <v>9</v>
      </c>
      <c r="O288" s="84">
        <f>LEN(TAB_CÓDIGOS[[#This Row],[DESCRIÇÃO SIMPLES]])</f>
        <v>24</v>
      </c>
    </row>
    <row r="289" spans="2:15" ht="50" x14ac:dyDescent="0.25">
      <c r="B289" s="90" t="s">
        <v>146</v>
      </c>
      <c r="C289" s="90">
        <v>6131</v>
      </c>
      <c r="D289" s="93" t="s">
        <v>129</v>
      </c>
      <c r="E289" s="90" t="s">
        <v>61</v>
      </c>
      <c r="F289" s="91" t="s">
        <v>63</v>
      </c>
      <c r="G289" s="90" t="s">
        <v>65</v>
      </c>
      <c r="H289" s="90" t="s">
        <v>96</v>
      </c>
      <c r="J28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EAV133S1C</v>
      </c>
      <c r="K28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DN EX</v>
      </c>
      <c r="L28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DeviceNet, para instalação em área classificada.</v>
      </c>
      <c r="M28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89" s="84">
        <f>LEN(TAB_CÓDIGOS[[#This Row],[CÓDIGO]])</f>
        <v>9</v>
      </c>
      <c r="O289" s="84">
        <f>LEN(TAB_CÓDIGOS[[#This Row],[DESCRIÇÃO SIMPLES]])</f>
        <v>24</v>
      </c>
    </row>
    <row r="290" spans="2:15" ht="50" x14ac:dyDescent="0.25">
      <c r="B290" s="90" t="s">
        <v>146</v>
      </c>
      <c r="C290" s="90">
        <v>6131</v>
      </c>
      <c r="D290" s="93" t="s">
        <v>129</v>
      </c>
      <c r="E290" s="90" t="s">
        <v>119</v>
      </c>
      <c r="F290" s="91" t="s">
        <v>63</v>
      </c>
      <c r="G290" s="90" t="s">
        <v>65</v>
      </c>
      <c r="H290" s="90" t="s">
        <v>96</v>
      </c>
      <c r="J29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EAV134S1C</v>
      </c>
      <c r="K29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DN EX</v>
      </c>
      <c r="L29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DeviceNet, para instalação em área classificada.</v>
      </c>
      <c r="M29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0" s="84">
        <f>LEN(TAB_CÓDIGOS[[#This Row],[CÓDIGO]])</f>
        <v>9</v>
      </c>
      <c r="O290" s="84">
        <f>LEN(TAB_CÓDIGOS[[#This Row],[DESCRIÇÃO SIMPLES]])</f>
        <v>24</v>
      </c>
    </row>
    <row r="291" spans="2:15" ht="50" x14ac:dyDescent="0.25">
      <c r="B291" s="90" t="s">
        <v>146</v>
      </c>
      <c r="C291" s="90">
        <v>6131</v>
      </c>
      <c r="D291" s="90" t="s">
        <v>126</v>
      </c>
      <c r="E291" s="90" t="s">
        <v>115</v>
      </c>
      <c r="F291" s="91" t="s">
        <v>63</v>
      </c>
      <c r="G291" s="90" t="s">
        <v>90</v>
      </c>
      <c r="H291" s="90" t="s">
        <v>96</v>
      </c>
      <c r="J29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EAV11SS4C</v>
      </c>
      <c r="K29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EI EX</v>
      </c>
      <c r="L29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EtherNet IP, para instalação em área classificada.</v>
      </c>
      <c r="M29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1" s="84">
        <f>LEN(TAB_CÓDIGOS[[#This Row],[CÓDIGO]])</f>
        <v>9</v>
      </c>
      <c r="O291" s="84">
        <f>LEN(TAB_CÓDIGOS[[#This Row],[DESCRIÇÃO SIMPLES]])</f>
        <v>24</v>
      </c>
    </row>
    <row r="292" spans="2:15" ht="50" x14ac:dyDescent="0.25">
      <c r="B292" s="90" t="s">
        <v>146</v>
      </c>
      <c r="C292" s="90">
        <v>6131</v>
      </c>
      <c r="D292" s="90" t="s">
        <v>126</v>
      </c>
      <c r="E292" s="90" t="s">
        <v>61</v>
      </c>
      <c r="F292" s="91" t="s">
        <v>63</v>
      </c>
      <c r="G292" s="90" t="s">
        <v>90</v>
      </c>
      <c r="H292" s="90" t="s">
        <v>96</v>
      </c>
      <c r="J29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EAV113S4C</v>
      </c>
      <c r="K29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EI EX</v>
      </c>
      <c r="L29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EtherNet IP, para instalação em área classificada.</v>
      </c>
      <c r="M29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2" s="84">
        <f>LEN(TAB_CÓDIGOS[[#This Row],[CÓDIGO]])</f>
        <v>9</v>
      </c>
      <c r="O292" s="84">
        <f>LEN(TAB_CÓDIGOS[[#This Row],[DESCRIÇÃO SIMPLES]])</f>
        <v>24</v>
      </c>
    </row>
    <row r="293" spans="2:15" ht="50" x14ac:dyDescent="0.25">
      <c r="B293" s="90" t="s">
        <v>146</v>
      </c>
      <c r="C293" s="90">
        <v>6131</v>
      </c>
      <c r="D293" s="90" t="s">
        <v>126</v>
      </c>
      <c r="E293" s="90" t="s">
        <v>119</v>
      </c>
      <c r="F293" s="91" t="s">
        <v>63</v>
      </c>
      <c r="G293" s="90" t="s">
        <v>90</v>
      </c>
      <c r="H293" s="90" t="s">
        <v>96</v>
      </c>
      <c r="J29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EAV114S4C</v>
      </c>
      <c r="K29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EI EX</v>
      </c>
      <c r="L29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EtherNet IP, para instalação em área classificada.</v>
      </c>
      <c r="M29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3" s="84">
        <f>LEN(TAB_CÓDIGOS[[#This Row],[CÓDIGO]])</f>
        <v>9</v>
      </c>
      <c r="O293" s="84">
        <f>LEN(TAB_CÓDIGOS[[#This Row],[DESCRIÇÃO SIMPLES]])</f>
        <v>24</v>
      </c>
    </row>
    <row r="294" spans="2:15" ht="50" x14ac:dyDescent="0.25">
      <c r="B294" s="90" t="s">
        <v>146</v>
      </c>
      <c r="C294" s="90">
        <v>6131</v>
      </c>
      <c r="D294" s="90" t="s">
        <v>59</v>
      </c>
      <c r="E294" s="90" t="s">
        <v>115</v>
      </c>
      <c r="F294" s="91" t="s">
        <v>63</v>
      </c>
      <c r="G294" s="90" t="s">
        <v>90</v>
      </c>
      <c r="H294" s="90" t="s">
        <v>96</v>
      </c>
      <c r="J29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EAV12SS4C</v>
      </c>
      <c r="K29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EI EX</v>
      </c>
      <c r="L29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EtherNet IP, para instalação em área classificada.</v>
      </c>
      <c r="M29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4" s="84">
        <f>LEN(TAB_CÓDIGOS[[#This Row],[CÓDIGO]])</f>
        <v>9</v>
      </c>
      <c r="O294" s="84">
        <f>LEN(TAB_CÓDIGOS[[#This Row],[DESCRIÇÃO SIMPLES]])</f>
        <v>24</v>
      </c>
    </row>
    <row r="295" spans="2:15" ht="50" x14ac:dyDescent="0.25">
      <c r="B295" s="90" t="s">
        <v>146</v>
      </c>
      <c r="C295" s="90">
        <v>6131</v>
      </c>
      <c r="D295" s="90" t="s">
        <v>59</v>
      </c>
      <c r="E295" s="90" t="s">
        <v>61</v>
      </c>
      <c r="F295" s="91" t="s">
        <v>63</v>
      </c>
      <c r="G295" s="90" t="s">
        <v>90</v>
      </c>
      <c r="H295" s="90" t="s">
        <v>96</v>
      </c>
      <c r="J29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EAV123S4C</v>
      </c>
      <c r="K29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EI EX</v>
      </c>
      <c r="L29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EtherNet IP, para instalação em área classificada.</v>
      </c>
      <c r="M29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5" s="84">
        <f>LEN(TAB_CÓDIGOS[[#This Row],[CÓDIGO]])</f>
        <v>9</v>
      </c>
      <c r="O295" s="84">
        <f>LEN(TAB_CÓDIGOS[[#This Row],[DESCRIÇÃO SIMPLES]])</f>
        <v>24</v>
      </c>
    </row>
    <row r="296" spans="2:15" ht="50" x14ac:dyDescent="0.25">
      <c r="B296" s="90" t="s">
        <v>146</v>
      </c>
      <c r="C296" s="90">
        <v>6131</v>
      </c>
      <c r="D296" s="90" t="s">
        <v>59</v>
      </c>
      <c r="E296" s="90" t="s">
        <v>119</v>
      </c>
      <c r="F296" s="91" t="s">
        <v>63</v>
      </c>
      <c r="G296" s="90" t="s">
        <v>90</v>
      </c>
      <c r="H296" s="90" t="s">
        <v>96</v>
      </c>
      <c r="J29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EAV124S4C</v>
      </c>
      <c r="K29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EI EX</v>
      </c>
      <c r="L29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EtherNet IP, para instalação em área classificada.</v>
      </c>
      <c r="M29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6" s="84">
        <f>LEN(TAB_CÓDIGOS[[#This Row],[CÓDIGO]])</f>
        <v>9</v>
      </c>
      <c r="O296" s="84">
        <f>LEN(TAB_CÓDIGOS[[#This Row],[DESCRIÇÃO SIMPLES]])</f>
        <v>24</v>
      </c>
    </row>
    <row r="297" spans="2:15" ht="50" x14ac:dyDescent="0.25">
      <c r="B297" s="90" t="s">
        <v>146</v>
      </c>
      <c r="C297" s="90">
        <v>6131</v>
      </c>
      <c r="D297" s="93" t="s">
        <v>129</v>
      </c>
      <c r="E297" s="90" t="s">
        <v>115</v>
      </c>
      <c r="F297" s="91" t="s">
        <v>63</v>
      </c>
      <c r="G297" s="90" t="s">
        <v>90</v>
      </c>
      <c r="H297" s="90" t="s">
        <v>96</v>
      </c>
      <c r="J29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EAV13SS4C</v>
      </c>
      <c r="K29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EI EX</v>
      </c>
      <c r="L29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EtherNet IP, para instalação em área classificada.</v>
      </c>
      <c r="M29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7" s="84">
        <f>LEN(TAB_CÓDIGOS[[#This Row],[CÓDIGO]])</f>
        <v>9</v>
      </c>
      <c r="O297" s="84">
        <f>LEN(TAB_CÓDIGOS[[#This Row],[DESCRIÇÃO SIMPLES]])</f>
        <v>24</v>
      </c>
    </row>
    <row r="298" spans="2:15" ht="50" x14ac:dyDescent="0.25">
      <c r="B298" s="90" t="s">
        <v>146</v>
      </c>
      <c r="C298" s="90">
        <v>6131</v>
      </c>
      <c r="D298" s="93" t="s">
        <v>129</v>
      </c>
      <c r="E298" s="90" t="s">
        <v>61</v>
      </c>
      <c r="F298" s="91" t="s">
        <v>63</v>
      </c>
      <c r="G298" s="90" t="s">
        <v>90</v>
      </c>
      <c r="H298" s="90" t="s">
        <v>96</v>
      </c>
      <c r="J29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EAV133S4C</v>
      </c>
      <c r="K29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EI EX</v>
      </c>
      <c r="L29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EtherNet IP, para instalação em área classificada.</v>
      </c>
      <c r="M29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8" s="84">
        <f>LEN(TAB_CÓDIGOS[[#This Row],[CÓDIGO]])</f>
        <v>9</v>
      </c>
      <c r="O298" s="84">
        <f>LEN(TAB_CÓDIGOS[[#This Row],[DESCRIÇÃO SIMPLES]])</f>
        <v>24</v>
      </c>
    </row>
    <row r="299" spans="2:15" ht="50" x14ac:dyDescent="0.25">
      <c r="B299" s="90" t="s">
        <v>146</v>
      </c>
      <c r="C299" s="90">
        <v>6131</v>
      </c>
      <c r="D299" s="93" t="s">
        <v>129</v>
      </c>
      <c r="E299" s="90" t="s">
        <v>119</v>
      </c>
      <c r="F299" s="91" t="s">
        <v>63</v>
      </c>
      <c r="G299" s="90" t="s">
        <v>90</v>
      </c>
      <c r="H299" s="90" t="s">
        <v>96</v>
      </c>
      <c r="J29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EAV134S4C</v>
      </c>
      <c r="K29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EI EX</v>
      </c>
      <c r="L29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EtherNet IP, para instalação em área classificada.</v>
      </c>
      <c r="M29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299" s="84">
        <f>LEN(TAB_CÓDIGOS[[#This Row],[CÓDIGO]])</f>
        <v>9</v>
      </c>
      <c r="O299" s="84">
        <f>LEN(TAB_CÓDIGOS[[#This Row],[DESCRIÇÃO SIMPLES]])</f>
        <v>24</v>
      </c>
    </row>
    <row r="300" spans="2:15" ht="50" x14ac:dyDescent="0.25">
      <c r="B300" s="90" t="s">
        <v>146</v>
      </c>
      <c r="C300" s="90">
        <v>6131</v>
      </c>
      <c r="D300" s="90" t="s">
        <v>126</v>
      </c>
      <c r="E300" s="90" t="s">
        <v>115</v>
      </c>
      <c r="F300" s="91" t="s">
        <v>63</v>
      </c>
      <c r="G300" s="90" t="s">
        <v>88</v>
      </c>
      <c r="H300" s="90" t="s">
        <v>96</v>
      </c>
      <c r="J30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EAV11SS3C</v>
      </c>
      <c r="K30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MB EX</v>
      </c>
      <c r="L30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ModBus RTU, para instalação em área classificada.</v>
      </c>
      <c r="M30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0" s="84">
        <f>LEN(TAB_CÓDIGOS[[#This Row],[CÓDIGO]])</f>
        <v>9</v>
      </c>
      <c r="O300" s="84">
        <f>LEN(TAB_CÓDIGOS[[#This Row],[DESCRIÇÃO SIMPLES]])</f>
        <v>24</v>
      </c>
    </row>
    <row r="301" spans="2:15" ht="50" x14ac:dyDescent="0.25">
      <c r="B301" s="90" t="s">
        <v>146</v>
      </c>
      <c r="C301" s="90">
        <v>6131</v>
      </c>
      <c r="D301" s="90" t="s">
        <v>126</v>
      </c>
      <c r="E301" s="90" t="s">
        <v>61</v>
      </c>
      <c r="F301" s="91" t="s">
        <v>63</v>
      </c>
      <c r="G301" s="90" t="s">
        <v>88</v>
      </c>
      <c r="H301" s="90" t="s">
        <v>96</v>
      </c>
      <c r="J30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EAV113S3C</v>
      </c>
      <c r="K30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MB EX</v>
      </c>
      <c r="L30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ModBus RTU, para instalação em área classificada.</v>
      </c>
      <c r="M30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1" s="84">
        <f>LEN(TAB_CÓDIGOS[[#This Row],[CÓDIGO]])</f>
        <v>9</v>
      </c>
      <c r="O301" s="84">
        <f>LEN(TAB_CÓDIGOS[[#This Row],[DESCRIÇÃO SIMPLES]])</f>
        <v>24</v>
      </c>
    </row>
    <row r="302" spans="2:15" ht="50" x14ac:dyDescent="0.25">
      <c r="B302" s="90" t="s">
        <v>146</v>
      </c>
      <c r="C302" s="90">
        <v>6131</v>
      </c>
      <c r="D302" s="90" t="s">
        <v>126</v>
      </c>
      <c r="E302" s="90" t="s">
        <v>119</v>
      </c>
      <c r="F302" s="91" t="s">
        <v>63</v>
      </c>
      <c r="G302" s="90" t="s">
        <v>88</v>
      </c>
      <c r="H302" s="90" t="s">
        <v>96</v>
      </c>
      <c r="J30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EAV114S3C</v>
      </c>
      <c r="K30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MB EX</v>
      </c>
      <c r="L30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ModBus RTU, para instalação em área classificada.</v>
      </c>
      <c r="M30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2" s="84">
        <f>LEN(TAB_CÓDIGOS[[#This Row],[CÓDIGO]])</f>
        <v>9</v>
      </c>
      <c r="O302" s="84">
        <f>LEN(TAB_CÓDIGOS[[#This Row],[DESCRIÇÃO SIMPLES]])</f>
        <v>24</v>
      </c>
    </row>
    <row r="303" spans="2:15" ht="50" x14ac:dyDescent="0.25">
      <c r="B303" s="90" t="s">
        <v>146</v>
      </c>
      <c r="C303" s="90">
        <v>6131</v>
      </c>
      <c r="D303" s="90" t="s">
        <v>59</v>
      </c>
      <c r="E303" s="90" t="s">
        <v>115</v>
      </c>
      <c r="F303" s="91" t="s">
        <v>63</v>
      </c>
      <c r="G303" s="90" t="s">
        <v>88</v>
      </c>
      <c r="H303" s="90" t="s">
        <v>96</v>
      </c>
      <c r="J30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EAV12SS3C</v>
      </c>
      <c r="K30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MB EX</v>
      </c>
      <c r="L30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ModBus RTU, para instalação em área classificada.</v>
      </c>
      <c r="M30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3" s="84">
        <f>LEN(TAB_CÓDIGOS[[#This Row],[CÓDIGO]])</f>
        <v>9</v>
      </c>
      <c r="O303" s="84">
        <f>LEN(TAB_CÓDIGOS[[#This Row],[DESCRIÇÃO SIMPLES]])</f>
        <v>24</v>
      </c>
    </row>
    <row r="304" spans="2:15" ht="50" x14ac:dyDescent="0.25">
      <c r="B304" s="90" t="s">
        <v>146</v>
      </c>
      <c r="C304" s="90">
        <v>6131</v>
      </c>
      <c r="D304" s="90" t="s">
        <v>59</v>
      </c>
      <c r="E304" s="90" t="s">
        <v>61</v>
      </c>
      <c r="F304" s="91" t="s">
        <v>63</v>
      </c>
      <c r="G304" s="90" t="s">
        <v>88</v>
      </c>
      <c r="H304" s="90" t="s">
        <v>96</v>
      </c>
      <c r="J30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EAV123S3C</v>
      </c>
      <c r="K30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MB EX</v>
      </c>
      <c r="L30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ModBus RTU, para instalação em área classificada.</v>
      </c>
      <c r="M30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4" s="84">
        <f>LEN(TAB_CÓDIGOS[[#This Row],[CÓDIGO]])</f>
        <v>9</v>
      </c>
      <c r="O304" s="84">
        <f>LEN(TAB_CÓDIGOS[[#This Row],[DESCRIÇÃO SIMPLES]])</f>
        <v>24</v>
      </c>
    </row>
    <row r="305" spans="2:15" ht="50" x14ac:dyDescent="0.25">
      <c r="B305" s="90" t="s">
        <v>146</v>
      </c>
      <c r="C305" s="90">
        <v>6131</v>
      </c>
      <c r="D305" s="90" t="s">
        <v>59</v>
      </c>
      <c r="E305" s="90" t="s">
        <v>119</v>
      </c>
      <c r="F305" s="91" t="s">
        <v>63</v>
      </c>
      <c r="G305" s="90" t="s">
        <v>88</v>
      </c>
      <c r="H305" s="90" t="s">
        <v>96</v>
      </c>
      <c r="J30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EAV124S3C</v>
      </c>
      <c r="K30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MB EX</v>
      </c>
      <c r="L30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ModBus RTU, para instalação em área classificada.</v>
      </c>
      <c r="M30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5" s="84">
        <f>LEN(TAB_CÓDIGOS[[#This Row],[CÓDIGO]])</f>
        <v>9</v>
      </c>
      <c r="O305" s="84">
        <f>LEN(TAB_CÓDIGOS[[#This Row],[DESCRIÇÃO SIMPLES]])</f>
        <v>24</v>
      </c>
    </row>
    <row r="306" spans="2:15" ht="50" x14ac:dyDescent="0.25">
      <c r="B306" s="90" t="s">
        <v>146</v>
      </c>
      <c r="C306" s="90">
        <v>6131</v>
      </c>
      <c r="D306" s="93" t="s">
        <v>129</v>
      </c>
      <c r="E306" s="90" t="s">
        <v>115</v>
      </c>
      <c r="F306" s="91" t="s">
        <v>63</v>
      </c>
      <c r="G306" s="90" t="s">
        <v>88</v>
      </c>
      <c r="H306" s="90" t="s">
        <v>96</v>
      </c>
      <c r="J30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EAV13SS3C</v>
      </c>
      <c r="K30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MB EX</v>
      </c>
      <c r="L30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ModBus RTU, para instalação em área classificada.</v>
      </c>
      <c r="M30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6" s="84">
        <f>LEN(TAB_CÓDIGOS[[#This Row],[CÓDIGO]])</f>
        <v>9</v>
      </c>
      <c r="O306" s="84">
        <f>LEN(TAB_CÓDIGOS[[#This Row],[DESCRIÇÃO SIMPLES]])</f>
        <v>24</v>
      </c>
    </row>
    <row r="307" spans="2:15" ht="50" x14ac:dyDescent="0.25">
      <c r="B307" s="90" t="s">
        <v>146</v>
      </c>
      <c r="C307" s="90">
        <v>6131</v>
      </c>
      <c r="D307" s="93" t="s">
        <v>129</v>
      </c>
      <c r="E307" s="90" t="s">
        <v>61</v>
      </c>
      <c r="F307" s="91" t="s">
        <v>63</v>
      </c>
      <c r="G307" s="90" t="s">
        <v>88</v>
      </c>
      <c r="H307" s="90" t="s">
        <v>96</v>
      </c>
      <c r="J30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EAV133S3C</v>
      </c>
      <c r="K30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MB EX</v>
      </c>
      <c r="L30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ModBus RTU, para instalação em área classificada.</v>
      </c>
      <c r="M30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7" s="84">
        <f>LEN(TAB_CÓDIGOS[[#This Row],[CÓDIGO]])</f>
        <v>9</v>
      </c>
      <c r="O307" s="84">
        <f>LEN(TAB_CÓDIGOS[[#This Row],[DESCRIÇÃO SIMPLES]])</f>
        <v>24</v>
      </c>
    </row>
    <row r="308" spans="2:15" ht="50" x14ac:dyDescent="0.25">
      <c r="B308" s="90" t="s">
        <v>146</v>
      </c>
      <c r="C308" s="90">
        <v>6131</v>
      </c>
      <c r="D308" s="93" t="s">
        <v>129</v>
      </c>
      <c r="E308" s="90" t="s">
        <v>119</v>
      </c>
      <c r="F308" s="91" t="s">
        <v>63</v>
      </c>
      <c r="G308" s="90" t="s">
        <v>88</v>
      </c>
      <c r="H308" s="90" t="s">
        <v>96</v>
      </c>
      <c r="J30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EAV134S3C</v>
      </c>
      <c r="K30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MB EX</v>
      </c>
      <c r="L30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ModBus RTU, para instalação em área classificada.</v>
      </c>
      <c r="M30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8" s="84">
        <f>LEN(TAB_CÓDIGOS[[#This Row],[CÓDIGO]])</f>
        <v>9</v>
      </c>
      <c r="O308" s="84">
        <f>LEN(TAB_CÓDIGOS[[#This Row],[DESCRIÇÃO SIMPLES]])</f>
        <v>24</v>
      </c>
    </row>
    <row r="309" spans="2:15" ht="50" x14ac:dyDescent="0.25">
      <c r="B309" s="90" t="s">
        <v>146</v>
      </c>
      <c r="C309" s="90">
        <v>6131</v>
      </c>
      <c r="D309" s="90" t="s">
        <v>126</v>
      </c>
      <c r="E309" s="90" t="s">
        <v>115</v>
      </c>
      <c r="F309" s="91" t="s">
        <v>63</v>
      </c>
      <c r="G309" s="90" t="s">
        <v>86</v>
      </c>
      <c r="H309" s="90" t="s">
        <v>96</v>
      </c>
      <c r="J30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EAV11SS2C</v>
      </c>
      <c r="K30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PB EX</v>
      </c>
      <c r="L30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Profibus DP, para instalação em área classificada.</v>
      </c>
      <c r="M30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09" s="84">
        <f>LEN(TAB_CÓDIGOS[[#This Row],[CÓDIGO]])</f>
        <v>9</v>
      </c>
      <c r="O309" s="84">
        <f>LEN(TAB_CÓDIGOS[[#This Row],[DESCRIÇÃO SIMPLES]])</f>
        <v>24</v>
      </c>
    </row>
    <row r="310" spans="2:15" ht="50" x14ac:dyDescent="0.25">
      <c r="B310" s="90" t="s">
        <v>146</v>
      </c>
      <c r="C310" s="90">
        <v>6131</v>
      </c>
      <c r="D310" s="90" t="s">
        <v>126</v>
      </c>
      <c r="E310" s="90" t="s">
        <v>61</v>
      </c>
      <c r="F310" s="91" t="s">
        <v>63</v>
      </c>
      <c r="G310" s="90" t="s">
        <v>86</v>
      </c>
      <c r="H310" s="90" t="s">
        <v>96</v>
      </c>
      <c r="J31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EAV113S2C</v>
      </c>
      <c r="K31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PB EX</v>
      </c>
      <c r="L31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Profibus DP, para instalação em área classificada.</v>
      </c>
      <c r="M31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0" s="84">
        <f>LEN(TAB_CÓDIGOS[[#This Row],[CÓDIGO]])</f>
        <v>9</v>
      </c>
      <c r="O310" s="84">
        <f>LEN(TAB_CÓDIGOS[[#This Row],[DESCRIÇÃO SIMPLES]])</f>
        <v>24</v>
      </c>
    </row>
    <row r="311" spans="2:15" ht="50" x14ac:dyDescent="0.25">
      <c r="B311" s="90" t="s">
        <v>146</v>
      </c>
      <c r="C311" s="90">
        <v>6131</v>
      </c>
      <c r="D311" s="90" t="s">
        <v>126</v>
      </c>
      <c r="E311" s="90" t="s">
        <v>119</v>
      </c>
      <c r="F311" s="91" t="s">
        <v>63</v>
      </c>
      <c r="G311" s="90" t="s">
        <v>86</v>
      </c>
      <c r="H311" s="90" t="s">
        <v>96</v>
      </c>
      <c r="J31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EAV114S2C</v>
      </c>
      <c r="K31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PB EX</v>
      </c>
      <c r="L31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Profibus DP, para instalação em área classificada.</v>
      </c>
      <c r="M31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1" s="84">
        <f>LEN(TAB_CÓDIGOS[[#This Row],[CÓDIGO]])</f>
        <v>9</v>
      </c>
      <c r="O311" s="84">
        <f>LEN(TAB_CÓDIGOS[[#This Row],[DESCRIÇÃO SIMPLES]])</f>
        <v>24</v>
      </c>
    </row>
    <row r="312" spans="2:15" ht="50" x14ac:dyDescent="0.25">
      <c r="B312" s="90" t="s">
        <v>146</v>
      </c>
      <c r="C312" s="90">
        <v>6131</v>
      </c>
      <c r="D312" s="90" t="s">
        <v>59</v>
      </c>
      <c r="E312" s="90" t="s">
        <v>115</v>
      </c>
      <c r="F312" s="91" t="s">
        <v>63</v>
      </c>
      <c r="G312" s="90" t="s">
        <v>86</v>
      </c>
      <c r="H312" s="90" t="s">
        <v>96</v>
      </c>
      <c r="J31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EAV12SS2C</v>
      </c>
      <c r="K31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PB EX</v>
      </c>
      <c r="L31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Profibus DP, para instalação em área classificada.</v>
      </c>
      <c r="M31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2" s="84">
        <f>LEN(TAB_CÓDIGOS[[#This Row],[CÓDIGO]])</f>
        <v>9</v>
      </c>
      <c r="O312" s="84">
        <f>LEN(TAB_CÓDIGOS[[#This Row],[DESCRIÇÃO SIMPLES]])</f>
        <v>24</v>
      </c>
    </row>
    <row r="313" spans="2:15" ht="50" x14ac:dyDescent="0.25">
      <c r="B313" s="90" t="s">
        <v>146</v>
      </c>
      <c r="C313" s="90">
        <v>6131</v>
      </c>
      <c r="D313" s="90" t="s">
        <v>59</v>
      </c>
      <c r="E313" s="90" t="s">
        <v>61</v>
      </c>
      <c r="F313" s="91" t="s">
        <v>63</v>
      </c>
      <c r="G313" s="90" t="s">
        <v>86</v>
      </c>
      <c r="H313" s="90" t="s">
        <v>96</v>
      </c>
      <c r="J31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EAV123S2C</v>
      </c>
      <c r="K31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PB EX</v>
      </c>
      <c r="L31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Profibus DP, para instalação em área classificada.</v>
      </c>
      <c r="M31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3" s="84">
        <f>LEN(TAB_CÓDIGOS[[#This Row],[CÓDIGO]])</f>
        <v>9</v>
      </c>
      <c r="O313" s="84">
        <f>LEN(TAB_CÓDIGOS[[#This Row],[DESCRIÇÃO SIMPLES]])</f>
        <v>24</v>
      </c>
    </row>
    <row r="314" spans="2:15" ht="50" x14ac:dyDescent="0.25">
      <c r="B314" s="90" t="s">
        <v>146</v>
      </c>
      <c r="C314" s="90">
        <v>6131</v>
      </c>
      <c r="D314" s="90" t="s">
        <v>59</v>
      </c>
      <c r="E314" s="90" t="s">
        <v>119</v>
      </c>
      <c r="F314" s="91" t="s">
        <v>63</v>
      </c>
      <c r="G314" s="90" t="s">
        <v>86</v>
      </c>
      <c r="H314" s="90" t="s">
        <v>96</v>
      </c>
      <c r="J31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EAV124S2C</v>
      </c>
      <c r="K31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PB EX</v>
      </c>
      <c r="L31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Profibus DP, para instalação em área classificada.</v>
      </c>
      <c r="M31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4" s="84">
        <f>LEN(TAB_CÓDIGOS[[#This Row],[CÓDIGO]])</f>
        <v>9</v>
      </c>
      <c r="O314" s="84">
        <f>LEN(TAB_CÓDIGOS[[#This Row],[DESCRIÇÃO SIMPLES]])</f>
        <v>24</v>
      </c>
    </row>
    <row r="315" spans="2:15" ht="50" x14ac:dyDescent="0.25">
      <c r="B315" s="90" t="s">
        <v>146</v>
      </c>
      <c r="C315" s="90">
        <v>6131</v>
      </c>
      <c r="D315" s="93" t="s">
        <v>129</v>
      </c>
      <c r="E315" s="90" t="s">
        <v>115</v>
      </c>
      <c r="F315" s="91" t="s">
        <v>63</v>
      </c>
      <c r="G315" s="90" t="s">
        <v>86</v>
      </c>
      <c r="H315" s="90" t="s">
        <v>96</v>
      </c>
      <c r="J31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EAV13SS2C</v>
      </c>
      <c r="K31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PB EX</v>
      </c>
      <c r="L31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Profibus DP, para instalação em área classificada.</v>
      </c>
      <c r="M31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5" s="84">
        <f>LEN(TAB_CÓDIGOS[[#This Row],[CÓDIGO]])</f>
        <v>9</v>
      </c>
      <c r="O315" s="84">
        <f>LEN(TAB_CÓDIGOS[[#This Row],[DESCRIÇÃO SIMPLES]])</f>
        <v>24</v>
      </c>
    </row>
    <row r="316" spans="2:15" ht="50" x14ac:dyDescent="0.25">
      <c r="B316" s="90" t="s">
        <v>146</v>
      </c>
      <c r="C316" s="90">
        <v>6131</v>
      </c>
      <c r="D316" s="93" t="s">
        <v>129</v>
      </c>
      <c r="E316" s="90" t="s">
        <v>61</v>
      </c>
      <c r="F316" s="91" t="s">
        <v>63</v>
      </c>
      <c r="G316" s="90" t="s">
        <v>86</v>
      </c>
      <c r="H316" s="90" t="s">
        <v>96</v>
      </c>
      <c r="J31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EAV133S2C</v>
      </c>
      <c r="K31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PB EX</v>
      </c>
      <c r="L31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Profibus DP, para instalação em área classificada.</v>
      </c>
      <c r="M31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6" s="84">
        <f>LEN(TAB_CÓDIGOS[[#This Row],[CÓDIGO]])</f>
        <v>9</v>
      </c>
      <c r="O316" s="84">
        <f>LEN(TAB_CÓDIGOS[[#This Row],[DESCRIÇÃO SIMPLES]])</f>
        <v>24</v>
      </c>
    </row>
    <row r="317" spans="2:15" ht="50" x14ac:dyDescent="0.25">
      <c r="B317" s="90" t="s">
        <v>146</v>
      </c>
      <c r="C317" s="90">
        <v>6131</v>
      </c>
      <c r="D317" s="93" t="s">
        <v>129</v>
      </c>
      <c r="E317" s="90" t="s">
        <v>119</v>
      </c>
      <c r="F317" s="91" t="s">
        <v>63</v>
      </c>
      <c r="G317" s="90" t="s">
        <v>86</v>
      </c>
      <c r="H317" s="90" t="s">
        <v>96</v>
      </c>
      <c r="J31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EAV134S2C</v>
      </c>
      <c r="K31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PB EX</v>
      </c>
      <c r="L31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Profibus DP, para instalação em área classificada.</v>
      </c>
      <c r="M31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7" s="84">
        <f>LEN(TAB_CÓDIGOS[[#This Row],[CÓDIGO]])</f>
        <v>9</v>
      </c>
      <c r="O317" s="84">
        <f>LEN(TAB_CÓDIGOS[[#This Row],[DESCRIÇÃO SIMPLES]])</f>
        <v>24</v>
      </c>
    </row>
    <row r="318" spans="2:15" ht="50" x14ac:dyDescent="0.25">
      <c r="B318" s="90" t="s">
        <v>146</v>
      </c>
      <c r="C318" s="90">
        <v>6131</v>
      </c>
      <c r="D318" s="90" t="s">
        <v>126</v>
      </c>
      <c r="E318" s="90" t="s">
        <v>115</v>
      </c>
      <c r="F318" s="91" t="s">
        <v>63</v>
      </c>
      <c r="G318" s="90" t="s">
        <v>92</v>
      </c>
      <c r="H318" s="90" t="s">
        <v>96</v>
      </c>
      <c r="J31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EAV11SS5C</v>
      </c>
      <c r="K31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CA TN EX</v>
      </c>
      <c r="L31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com coletor de amostra, painel de comando com interface touchscreen colorida e protocolo de comunicação Profinet, para instalação em área classificada.</v>
      </c>
      <c r="M31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8" s="84">
        <f>LEN(TAB_CÓDIGOS[[#This Row],[CÓDIGO]])</f>
        <v>9</v>
      </c>
      <c r="O318" s="84">
        <f>LEN(TAB_CÓDIGOS[[#This Row],[DESCRIÇÃO SIMPLES]])</f>
        <v>24</v>
      </c>
    </row>
    <row r="319" spans="2:15" ht="50" x14ac:dyDescent="0.25">
      <c r="B319" s="90" t="s">
        <v>146</v>
      </c>
      <c r="C319" s="90">
        <v>6131</v>
      </c>
      <c r="D319" s="90" t="s">
        <v>126</v>
      </c>
      <c r="E319" s="90" t="s">
        <v>61</v>
      </c>
      <c r="F319" s="91" t="s">
        <v>63</v>
      </c>
      <c r="G319" s="90" t="s">
        <v>92</v>
      </c>
      <c r="H319" s="90" t="s">
        <v>96</v>
      </c>
      <c r="J31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EAV113S5C</v>
      </c>
      <c r="K31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CA TN EX</v>
      </c>
      <c r="L31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com coletor de amostra, painel de comando com interface touchscreen colorida e protocolo de comunicação Profinet, para instalação em área classificada.</v>
      </c>
      <c r="M31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19" s="84">
        <f>LEN(TAB_CÓDIGOS[[#This Row],[CÓDIGO]])</f>
        <v>9</v>
      </c>
      <c r="O319" s="84">
        <f>LEN(TAB_CÓDIGOS[[#This Row],[DESCRIÇÃO SIMPLES]])</f>
        <v>24</v>
      </c>
    </row>
    <row r="320" spans="2:15" ht="50" x14ac:dyDescent="0.25">
      <c r="B320" s="90" t="s">
        <v>146</v>
      </c>
      <c r="C320" s="90">
        <v>6131</v>
      </c>
      <c r="D320" s="90" t="s">
        <v>126</v>
      </c>
      <c r="E320" s="90" t="s">
        <v>119</v>
      </c>
      <c r="F320" s="91" t="s">
        <v>63</v>
      </c>
      <c r="G320" s="90" t="s">
        <v>92</v>
      </c>
      <c r="H320" s="90" t="s">
        <v>96</v>
      </c>
      <c r="J32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EAV114S5C</v>
      </c>
      <c r="K32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CA TN EX</v>
      </c>
      <c r="L32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com coletor de amostra, painel de comando com interface touchscreen colorida e protocolo de comunicação Profinet, para instalação em área classificada.</v>
      </c>
      <c r="M32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0" s="84">
        <f>LEN(TAB_CÓDIGOS[[#This Row],[CÓDIGO]])</f>
        <v>9</v>
      </c>
      <c r="O320" s="84">
        <f>LEN(TAB_CÓDIGOS[[#This Row],[DESCRIÇÃO SIMPLES]])</f>
        <v>24</v>
      </c>
    </row>
    <row r="321" spans="2:15" ht="50" x14ac:dyDescent="0.25">
      <c r="B321" s="90" t="s">
        <v>146</v>
      </c>
      <c r="C321" s="90">
        <v>6131</v>
      </c>
      <c r="D321" s="90" t="s">
        <v>59</v>
      </c>
      <c r="E321" s="90" t="s">
        <v>115</v>
      </c>
      <c r="F321" s="91" t="s">
        <v>63</v>
      </c>
      <c r="G321" s="90" t="s">
        <v>92</v>
      </c>
      <c r="H321" s="90" t="s">
        <v>96</v>
      </c>
      <c r="J32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EAV12SS5C</v>
      </c>
      <c r="K32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CA TN EX</v>
      </c>
      <c r="L32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com coletor de amostra, painel de comando com interface touchscreen colorida e protocolo de comunicação Profinet, para instalação em área classificada.</v>
      </c>
      <c r="M32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1" s="84">
        <f>LEN(TAB_CÓDIGOS[[#This Row],[CÓDIGO]])</f>
        <v>9</v>
      </c>
      <c r="O321" s="84">
        <f>LEN(TAB_CÓDIGOS[[#This Row],[DESCRIÇÃO SIMPLES]])</f>
        <v>24</v>
      </c>
    </row>
    <row r="322" spans="2:15" ht="50" x14ac:dyDescent="0.25">
      <c r="B322" s="90" t="s">
        <v>146</v>
      </c>
      <c r="C322" s="90">
        <v>6131</v>
      </c>
      <c r="D322" s="90" t="s">
        <v>59</v>
      </c>
      <c r="E322" s="90" t="s">
        <v>61</v>
      </c>
      <c r="F322" s="91" t="s">
        <v>63</v>
      </c>
      <c r="G322" s="90" t="s">
        <v>92</v>
      </c>
      <c r="H322" s="90" t="s">
        <v>96</v>
      </c>
      <c r="J32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EAV123S5C</v>
      </c>
      <c r="K32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CA TN EX</v>
      </c>
      <c r="L32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com coletor de amostra, painel de comando com interface touchscreen colorida e protocolo de comunicação Profinet, para instalação em área classificada.</v>
      </c>
      <c r="M32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2" s="84">
        <f>LEN(TAB_CÓDIGOS[[#This Row],[CÓDIGO]])</f>
        <v>9</v>
      </c>
      <c r="O322" s="84">
        <f>LEN(TAB_CÓDIGOS[[#This Row],[DESCRIÇÃO SIMPLES]])</f>
        <v>24</v>
      </c>
    </row>
    <row r="323" spans="2:15" ht="50" x14ac:dyDescent="0.25">
      <c r="B323" s="90" t="s">
        <v>146</v>
      </c>
      <c r="C323" s="90">
        <v>6131</v>
      </c>
      <c r="D323" s="90" t="s">
        <v>59</v>
      </c>
      <c r="E323" s="90" t="s">
        <v>119</v>
      </c>
      <c r="F323" s="91" t="s">
        <v>63</v>
      </c>
      <c r="G323" s="90" t="s">
        <v>92</v>
      </c>
      <c r="H323" s="90" t="s">
        <v>96</v>
      </c>
      <c r="J32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EAV124S5C</v>
      </c>
      <c r="K32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CA TN EX</v>
      </c>
      <c r="L32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com coletor de amostra, painel de comando com interface touchscreen colorida e protocolo de comunicação Profinet, para instalação em área classificada.</v>
      </c>
      <c r="M32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3" s="84">
        <f>LEN(TAB_CÓDIGOS[[#This Row],[CÓDIGO]])</f>
        <v>9</v>
      </c>
      <c r="O323" s="84">
        <f>LEN(TAB_CÓDIGOS[[#This Row],[DESCRIÇÃO SIMPLES]])</f>
        <v>24</v>
      </c>
    </row>
    <row r="324" spans="2:15" ht="50" x14ac:dyDescent="0.25">
      <c r="B324" s="90" t="s">
        <v>146</v>
      </c>
      <c r="C324" s="90">
        <v>6131</v>
      </c>
      <c r="D324" s="93" t="s">
        <v>129</v>
      </c>
      <c r="E324" s="90" t="s">
        <v>115</v>
      </c>
      <c r="F324" s="91" t="s">
        <v>63</v>
      </c>
      <c r="G324" s="90" t="s">
        <v>92</v>
      </c>
      <c r="H324" s="90" t="s">
        <v>96</v>
      </c>
      <c r="J32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EAV13SS5C</v>
      </c>
      <c r="K32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CA TN EX</v>
      </c>
      <c r="L32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com coletor de amostra, painel de comando com interface touchscreen colorida e protocolo de comunicação Profinet, para instalação em área classificada.</v>
      </c>
      <c r="M32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4" s="84">
        <f>LEN(TAB_CÓDIGOS[[#This Row],[CÓDIGO]])</f>
        <v>9</v>
      </c>
      <c r="O324" s="84">
        <f>LEN(TAB_CÓDIGOS[[#This Row],[DESCRIÇÃO SIMPLES]])</f>
        <v>24</v>
      </c>
    </row>
    <row r="325" spans="2:15" ht="50" x14ac:dyDescent="0.25">
      <c r="B325" s="90" t="s">
        <v>146</v>
      </c>
      <c r="C325" s="90">
        <v>6131</v>
      </c>
      <c r="D325" s="93" t="s">
        <v>129</v>
      </c>
      <c r="E325" s="90" t="s">
        <v>61</v>
      </c>
      <c r="F325" s="91" t="s">
        <v>63</v>
      </c>
      <c r="G325" s="90" t="s">
        <v>92</v>
      </c>
      <c r="H325" s="90" t="s">
        <v>96</v>
      </c>
      <c r="J32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EAV133S5C</v>
      </c>
      <c r="K32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CA TN EX</v>
      </c>
      <c r="L32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com coletor de amostra, painel de comando com interface touchscreen colorida e protocolo de comunicação Profinet, para instalação em área classificada.</v>
      </c>
      <c r="M32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5" s="84">
        <f>LEN(TAB_CÓDIGOS[[#This Row],[CÓDIGO]])</f>
        <v>9</v>
      </c>
      <c r="O325" s="84">
        <f>LEN(TAB_CÓDIGOS[[#This Row],[DESCRIÇÃO SIMPLES]])</f>
        <v>24</v>
      </c>
    </row>
    <row r="326" spans="2:15" ht="50" x14ac:dyDescent="0.25">
      <c r="B326" s="90" t="s">
        <v>146</v>
      </c>
      <c r="C326" s="90">
        <v>6131</v>
      </c>
      <c r="D326" s="93" t="s">
        <v>129</v>
      </c>
      <c r="E326" s="90" t="s">
        <v>119</v>
      </c>
      <c r="F326" s="91" t="s">
        <v>63</v>
      </c>
      <c r="G326" s="90" t="s">
        <v>92</v>
      </c>
      <c r="H326" s="90" t="s">
        <v>96</v>
      </c>
      <c r="J32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EAV134S5C</v>
      </c>
      <c r="K32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CA TN EX</v>
      </c>
      <c r="L32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com coletor de amostra, painel de comando com interface touchscreen colorida e protocolo de comunicação Profinet, para instalação em área classificada.</v>
      </c>
      <c r="M32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6" s="84">
        <f>LEN(TAB_CÓDIGOS[[#This Row],[CÓDIGO]])</f>
        <v>9</v>
      </c>
      <c r="O326" s="84">
        <f>LEN(TAB_CÓDIGOS[[#This Row],[DESCRIÇÃO SIMPLES]])</f>
        <v>24</v>
      </c>
    </row>
    <row r="327" spans="2:15" ht="37.5" x14ac:dyDescent="0.25">
      <c r="B327" s="90" t="s">
        <v>146</v>
      </c>
      <c r="C327" s="90">
        <v>6131</v>
      </c>
      <c r="D327" s="90" t="s">
        <v>126</v>
      </c>
      <c r="E327" s="90" t="s">
        <v>115</v>
      </c>
      <c r="F327" s="91" t="s">
        <v>46</v>
      </c>
      <c r="G327" s="90" t="s">
        <v>65</v>
      </c>
      <c r="H327" s="90" t="s">
        <v>96</v>
      </c>
      <c r="J32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EAV11SN1C</v>
      </c>
      <c r="K32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DN EX</v>
      </c>
      <c r="L32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DeviceNet, para instalação em área classificada.</v>
      </c>
      <c r="M32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7" s="84">
        <f>LEN(TAB_CÓDIGOS[[#This Row],[CÓDIGO]])</f>
        <v>9</v>
      </c>
      <c r="O327" s="84">
        <f>LEN(TAB_CÓDIGOS[[#This Row],[DESCRIÇÃO SIMPLES]])</f>
        <v>24</v>
      </c>
    </row>
    <row r="328" spans="2:15" ht="50" x14ac:dyDescent="0.25">
      <c r="B328" s="90" t="s">
        <v>146</v>
      </c>
      <c r="C328" s="90">
        <v>6131</v>
      </c>
      <c r="D328" s="90" t="s">
        <v>126</v>
      </c>
      <c r="E328" s="90" t="s">
        <v>61</v>
      </c>
      <c r="F328" s="91" t="s">
        <v>46</v>
      </c>
      <c r="G328" s="90" t="s">
        <v>65</v>
      </c>
      <c r="H328" s="90" t="s">
        <v>96</v>
      </c>
      <c r="J32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EAV113N1C</v>
      </c>
      <c r="K32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DN EX</v>
      </c>
      <c r="L32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DeviceNet, para instalação em área classificada.</v>
      </c>
      <c r="M32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8" s="84">
        <f>LEN(TAB_CÓDIGOS[[#This Row],[CÓDIGO]])</f>
        <v>9</v>
      </c>
      <c r="O328" s="84">
        <f>LEN(TAB_CÓDIGOS[[#This Row],[DESCRIÇÃO SIMPLES]])</f>
        <v>24</v>
      </c>
    </row>
    <row r="329" spans="2:15" ht="50" x14ac:dyDescent="0.25">
      <c r="B329" s="90" t="s">
        <v>146</v>
      </c>
      <c r="C329" s="90">
        <v>6131</v>
      </c>
      <c r="D329" s="90" t="s">
        <v>126</v>
      </c>
      <c r="E329" s="90" t="s">
        <v>119</v>
      </c>
      <c r="F329" s="91" t="s">
        <v>46</v>
      </c>
      <c r="G329" s="90" t="s">
        <v>65</v>
      </c>
      <c r="H329" s="90" t="s">
        <v>96</v>
      </c>
      <c r="J32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EAV114N1C</v>
      </c>
      <c r="K32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DN EX</v>
      </c>
      <c r="L32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DeviceNet, para instalação em área classificada.</v>
      </c>
      <c r="M32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29" s="84">
        <f>LEN(TAB_CÓDIGOS[[#This Row],[CÓDIGO]])</f>
        <v>9</v>
      </c>
      <c r="O329" s="84">
        <f>LEN(TAB_CÓDIGOS[[#This Row],[DESCRIÇÃO SIMPLES]])</f>
        <v>24</v>
      </c>
    </row>
    <row r="330" spans="2:15" ht="37.5" x14ac:dyDescent="0.25">
      <c r="B330" s="90" t="s">
        <v>146</v>
      </c>
      <c r="C330" s="90">
        <v>6131</v>
      </c>
      <c r="D330" s="90" t="s">
        <v>59</v>
      </c>
      <c r="E330" s="90" t="s">
        <v>115</v>
      </c>
      <c r="F330" s="91" t="s">
        <v>46</v>
      </c>
      <c r="G330" s="90" t="s">
        <v>65</v>
      </c>
      <c r="H330" s="90" t="s">
        <v>96</v>
      </c>
      <c r="J33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EAV12SN1C</v>
      </c>
      <c r="K33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DN EX</v>
      </c>
      <c r="L33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DeviceNet, para instalação em área classificada.</v>
      </c>
      <c r="M33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0" s="84">
        <f>LEN(TAB_CÓDIGOS[[#This Row],[CÓDIGO]])</f>
        <v>9</v>
      </c>
      <c r="O330" s="84">
        <f>LEN(TAB_CÓDIGOS[[#This Row],[DESCRIÇÃO SIMPLES]])</f>
        <v>24</v>
      </c>
    </row>
    <row r="331" spans="2:15" ht="50" x14ac:dyDescent="0.25">
      <c r="B331" s="90" t="s">
        <v>146</v>
      </c>
      <c r="C331" s="90">
        <v>6131</v>
      </c>
      <c r="D331" s="90" t="s">
        <v>59</v>
      </c>
      <c r="E331" s="90" t="s">
        <v>61</v>
      </c>
      <c r="F331" s="91" t="s">
        <v>46</v>
      </c>
      <c r="G331" s="90" t="s">
        <v>65</v>
      </c>
      <c r="H331" s="90" t="s">
        <v>96</v>
      </c>
      <c r="J33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EAV123N1C</v>
      </c>
      <c r="K33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DN EX</v>
      </c>
      <c r="L33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DeviceNet, para instalação em área classificada.</v>
      </c>
      <c r="M33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1" s="84">
        <f>LEN(TAB_CÓDIGOS[[#This Row],[CÓDIGO]])</f>
        <v>9</v>
      </c>
      <c r="O331" s="84">
        <f>LEN(TAB_CÓDIGOS[[#This Row],[DESCRIÇÃO SIMPLES]])</f>
        <v>24</v>
      </c>
    </row>
    <row r="332" spans="2:15" ht="50" x14ac:dyDescent="0.25">
      <c r="B332" s="90" t="s">
        <v>146</v>
      </c>
      <c r="C332" s="90">
        <v>6131</v>
      </c>
      <c r="D332" s="90" t="s">
        <v>59</v>
      </c>
      <c r="E332" s="90" t="s">
        <v>119</v>
      </c>
      <c r="F332" s="91" t="s">
        <v>46</v>
      </c>
      <c r="G332" s="90" t="s">
        <v>65</v>
      </c>
      <c r="H332" s="90" t="s">
        <v>96</v>
      </c>
      <c r="J33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EAV124N1C</v>
      </c>
      <c r="K33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DN EX</v>
      </c>
      <c r="L33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DeviceNet, para instalação em área classificada.</v>
      </c>
      <c r="M33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2" s="84">
        <f>LEN(TAB_CÓDIGOS[[#This Row],[CÓDIGO]])</f>
        <v>9</v>
      </c>
      <c r="O332" s="84">
        <f>LEN(TAB_CÓDIGOS[[#This Row],[DESCRIÇÃO SIMPLES]])</f>
        <v>24</v>
      </c>
    </row>
    <row r="333" spans="2:15" ht="37.5" x14ac:dyDescent="0.25">
      <c r="B333" s="90" t="s">
        <v>146</v>
      </c>
      <c r="C333" s="90">
        <v>6131</v>
      </c>
      <c r="D333" s="93" t="s">
        <v>129</v>
      </c>
      <c r="E333" s="90" t="s">
        <v>115</v>
      </c>
      <c r="F333" s="91" t="s">
        <v>46</v>
      </c>
      <c r="G333" s="90" t="s">
        <v>65</v>
      </c>
      <c r="H333" s="90" t="s">
        <v>96</v>
      </c>
      <c r="J33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EAV13SN1C</v>
      </c>
      <c r="K33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DN EX</v>
      </c>
      <c r="L33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DeviceNet, para instalação em área classificada.</v>
      </c>
      <c r="M33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3" s="84">
        <f>LEN(TAB_CÓDIGOS[[#This Row],[CÓDIGO]])</f>
        <v>9</v>
      </c>
      <c r="O333" s="84">
        <f>LEN(TAB_CÓDIGOS[[#This Row],[DESCRIÇÃO SIMPLES]])</f>
        <v>24</v>
      </c>
    </row>
    <row r="334" spans="2:15" ht="50" x14ac:dyDescent="0.25">
      <c r="B334" s="90" t="s">
        <v>146</v>
      </c>
      <c r="C334" s="90">
        <v>6131</v>
      </c>
      <c r="D334" s="93" t="s">
        <v>129</v>
      </c>
      <c r="E334" s="90" t="s">
        <v>61</v>
      </c>
      <c r="F334" s="91" t="s">
        <v>46</v>
      </c>
      <c r="G334" s="90" t="s">
        <v>65</v>
      </c>
      <c r="H334" s="90" t="s">
        <v>96</v>
      </c>
      <c r="J33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EAV133N1C</v>
      </c>
      <c r="K33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DN EX</v>
      </c>
      <c r="L33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DeviceNet, para instalação em área classificada.</v>
      </c>
      <c r="M33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4" s="84">
        <f>LEN(TAB_CÓDIGOS[[#This Row],[CÓDIGO]])</f>
        <v>9</v>
      </c>
      <c r="O334" s="84">
        <f>LEN(TAB_CÓDIGOS[[#This Row],[DESCRIÇÃO SIMPLES]])</f>
        <v>24</v>
      </c>
    </row>
    <row r="335" spans="2:15" ht="50" x14ac:dyDescent="0.25">
      <c r="B335" s="90" t="s">
        <v>146</v>
      </c>
      <c r="C335" s="90">
        <v>6131</v>
      </c>
      <c r="D335" s="93" t="s">
        <v>129</v>
      </c>
      <c r="E335" s="90" t="s">
        <v>119</v>
      </c>
      <c r="F335" s="91" t="s">
        <v>46</v>
      </c>
      <c r="G335" s="90" t="s">
        <v>65</v>
      </c>
      <c r="H335" s="90" t="s">
        <v>96</v>
      </c>
      <c r="J33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EAV134N1C</v>
      </c>
      <c r="K33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DN EX</v>
      </c>
      <c r="L33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DeviceNet, para instalação em área classificada.</v>
      </c>
      <c r="M33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5" s="84">
        <f>LEN(TAB_CÓDIGOS[[#This Row],[CÓDIGO]])</f>
        <v>9</v>
      </c>
      <c r="O335" s="84">
        <f>LEN(TAB_CÓDIGOS[[#This Row],[DESCRIÇÃO SIMPLES]])</f>
        <v>24</v>
      </c>
    </row>
    <row r="336" spans="2:15" ht="37.5" x14ac:dyDescent="0.25">
      <c r="B336" s="90" t="s">
        <v>146</v>
      </c>
      <c r="C336" s="90">
        <v>6131</v>
      </c>
      <c r="D336" s="90" t="s">
        <v>126</v>
      </c>
      <c r="E336" s="90" t="s">
        <v>115</v>
      </c>
      <c r="F336" s="91" t="s">
        <v>46</v>
      </c>
      <c r="G336" s="90" t="s">
        <v>90</v>
      </c>
      <c r="H336" s="90" t="s">
        <v>96</v>
      </c>
      <c r="J33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EAV11SN4C</v>
      </c>
      <c r="K33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EI EX</v>
      </c>
      <c r="L33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EtherNet IP, para instalação em área classificada.</v>
      </c>
      <c r="M33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6" s="84">
        <f>LEN(TAB_CÓDIGOS[[#This Row],[CÓDIGO]])</f>
        <v>9</v>
      </c>
      <c r="O336" s="84">
        <f>LEN(TAB_CÓDIGOS[[#This Row],[DESCRIÇÃO SIMPLES]])</f>
        <v>24</v>
      </c>
    </row>
    <row r="337" spans="2:15" ht="50" x14ac:dyDescent="0.25">
      <c r="B337" s="90" t="s">
        <v>146</v>
      </c>
      <c r="C337" s="90">
        <v>6131</v>
      </c>
      <c r="D337" s="90" t="s">
        <v>126</v>
      </c>
      <c r="E337" s="90" t="s">
        <v>61</v>
      </c>
      <c r="F337" s="91" t="s">
        <v>46</v>
      </c>
      <c r="G337" s="90" t="s">
        <v>90</v>
      </c>
      <c r="H337" s="90" t="s">
        <v>96</v>
      </c>
      <c r="J33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EAV113N4C</v>
      </c>
      <c r="K33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EI EX</v>
      </c>
      <c r="L33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EtherNet IP, para instalação em área classificada.</v>
      </c>
      <c r="M33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7" s="84">
        <f>LEN(TAB_CÓDIGOS[[#This Row],[CÓDIGO]])</f>
        <v>9</v>
      </c>
      <c r="O337" s="84">
        <f>LEN(TAB_CÓDIGOS[[#This Row],[DESCRIÇÃO SIMPLES]])</f>
        <v>24</v>
      </c>
    </row>
    <row r="338" spans="2:15" ht="50" x14ac:dyDescent="0.25">
      <c r="B338" s="90" t="s">
        <v>146</v>
      </c>
      <c r="C338" s="90">
        <v>6131</v>
      </c>
      <c r="D338" s="90" t="s">
        <v>126</v>
      </c>
      <c r="E338" s="90" t="s">
        <v>119</v>
      </c>
      <c r="F338" s="91" t="s">
        <v>46</v>
      </c>
      <c r="G338" s="90" t="s">
        <v>90</v>
      </c>
      <c r="H338" s="90" t="s">
        <v>96</v>
      </c>
      <c r="J33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EAV114N4C</v>
      </c>
      <c r="K33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EI EX</v>
      </c>
      <c r="L33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EtherNet IP, para instalação em área classificada.</v>
      </c>
      <c r="M33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8" s="84">
        <f>LEN(TAB_CÓDIGOS[[#This Row],[CÓDIGO]])</f>
        <v>9</v>
      </c>
      <c r="O338" s="84">
        <f>LEN(TAB_CÓDIGOS[[#This Row],[DESCRIÇÃO SIMPLES]])</f>
        <v>24</v>
      </c>
    </row>
    <row r="339" spans="2:15" ht="37.5" x14ac:dyDescent="0.25">
      <c r="B339" s="90" t="s">
        <v>146</v>
      </c>
      <c r="C339" s="90">
        <v>6131</v>
      </c>
      <c r="D339" s="90" t="s">
        <v>59</v>
      </c>
      <c r="E339" s="90" t="s">
        <v>115</v>
      </c>
      <c r="F339" s="91" t="s">
        <v>46</v>
      </c>
      <c r="G339" s="90" t="s">
        <v>90</v>
      </c>
      <c r="H339" s="90" t="s">
        <v>96</v>
      </c>
      <c r="J33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EAV12SN4C</v>
      </c>
      <c r="K33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EI EX</v>
      </c>
      <c r="L33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EtherNet IP, para instalação em área classificada.</v>
      </c>
      <c r="M33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39" s="84">
        <f>LEN(TAB_CÓDIGOS[[#This Row],[CÓDIGO]])</f>
        <v>9</v>
      </c>
      <c r="O339" s="84">
        <f>LEN(TAB_CÓDIGOS[[#This Row],[DESCRIÇÃO SIMPLES]])</f>
        <v>24</v>
      </c>
    </row>
    <row r="340" spans="2:15" ht="50" x14ac:dyDescent="0.25">
      <c r="B340" s="90" t="s">
        <v>146</v>
      </c>
      <c r="C340" s="90">
        <v>6131</v>
      </c>
      <c r="D340" s="90" t="s">
        <v>59</v>
      </c>
      <c r="E340" s="90" t="s">
        <v>61</v>
      </c>
      <c r="F340" s="91" t="s">
        <v>46</v>
      </c>
      <c r="G340" s="90" t="s">
        <v>90</v>
      </c>
      <c r="H340" s="90" t="s">
        <v>96</v>
      </c>
      <c r="J34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EAV123N4C</v>
      </c>
      <c r="K34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EI EX</v>
      </c>
      <c r="L34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EtherNet IP, para instalação em área classificada.</v>
      </c>
      <c r="M34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0" s="84">
        <f>LEN(TAB_CÓDIGOS[[#This Row],[CÓDIGO]])</f>
        <v>9</v>
      </c>
      <c r="O340" s="84">
        <f>LEN(TAB_CÓDIGOS[[#This Row],[DESCRIÇÃO SIMPLES]])</f>
        <v>24</v>
      </c>
    </row>
    <row r="341" spans="2:15" ht="50" x14ac:dyDescent="0.25">
      <c r="B341" s="90" t="s">
        <v>146</v>
      </c>
      <c r="C341" s="90">
        <v>6131</v>
      </c>
      <c r="D341" s="90" t="s">
        <v>59</v>
      </c>
      <c r="E341" s="90" t="s">
        <v>119</v>
      </c>
      <c r="F341" s="91" t="s">
        <v>46</v>
      </c>
      <c r="G341" s="90" t="s">
        <v>90</v>
      </c>
      <c r="H341" s="90" t="s">
        <v>96</v>
      </c>
      <c r="J34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EAV124N4C</v>
      </c>
      <c r="K34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EI EX</v>
      </c>
      <c r="L34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EtherNet IP, para instalação em área classificada.</v>
      </c>
      <c r="M34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1" s="84">
        <f>LEN(TAB_CÓDIGOS[[#This Row],[CÓDIGO]])</f>
        <v>9</v>
      </c>
      <c r="O341" s="84">
        <f>LEN(TAB_CÓDIGOS[[#This Row],[DESCRIÇÃO SIMPLES]])</f>
        <v>24</v>
      </c>
    </row>
    <row r="342" spans="2:15" ht="37.5" x14ac:dyDescent="0.25">
      <c r="B342" s="90" t="s">
        <v>146</v>
      </c>
      <c r="C342" s="90">
        <v>6131</v>
      </c>
      <c r="D342" s="93" t="s">
        <v>129</v>
      </c>
      <c r="E342" s="90" t="s">
        <v>115</v>
      </c>
      <c r="F342" s="91" t="s">
        <v>46</v>
      </c>
      <c r="G342" s="90" t="s">
        <v>90</v>
      </c>
      <c r="H342" s="90" t="s">
        <v>96</v>
      </c>
      <c r="J34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EAV13SN4C</v>
      </c>
      <c r="K34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EI EX</v>
      </c>
      <c r="L34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EtherNet IP, para instalação em área classificada.</v>
      </c>
      <c r="M34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2" s="84">
        <f>LEN(TAB_CÓDIGOS[[#This Row],[CÓDIGO]])</f>
        <v>9</v>
      </c>
      <c r="O342" s="84">
        <f>LEN(TAB_CÓDIGOS[[#This Row],[DESCRIÇÃO SIMPLES]])</f>
        <v>24</v>
      </c>
    </row>
    <row r="343" spans="2:15" ht="50" x14ac:dyDescent="0.25">
      <c r="B343" s="90" t="s">
        <v>146</v>
      </c>
      <c r="C343" s="90">
        <v>6131</v>
      </c>
      <c r="D343" s="93" t="s">
        <v>129</v>
      </c>
      <c r="E343" s="90" t="s">
        <v>61</v>
      </c>
      <c r="F343" s="91" t="s">
        <v>46</v>
      </c>
      <c r="G343" s="90" t="s">
        <v>90</v>
      </c>
      <c r="H343" s="90" t="s">
        <v>96</v>
      </c>
      <c r="J34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EAV133N4C</v>
      </c>
      <c r="K34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EI EX</v>
      </c>
      <c r="L34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EtherNet IP, para instalação em área classificada.</v>
      </c>
      <c r="M34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3" s="84">
        <f>LEN(TAB_CÓDIGOS[[#This Row],[CÓDIGO]])</f>
        <v>9</v>
      </c>
      <c r="O343" s="84">
        <f>LEN(TAB_CÓDIGOS[[#This Row],[DESCRIÇÃO SIMPLES]])</f>
        <v>24</v>
      </c>
    </row>
    <row r="344" spans="2:15" ht="50" x14ac:dyDescent="0.25">
      <c r="B344" s="90" t="s">
        <v>146</v>
      </c>
      <c r="C344" s="90">
        <v>6131</v>
      </c>
      <c r="D344" s="93" t="s">
        <v>129</v>
      </c>
      <c r="E344" s="90" t="s">
        <v>119</v>
      </c>
      <c r="F344" s="91" t="s">
        <v>46</v>
      </c>
      <c r="G344" s="90" t="s">
        <v>90</v>
      </c>
      <c r="H344" s="90" t="s">
        <v>96</v>
      </c>
      <c r="J34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EAV134N4C</v>
      </c>
      <c r="K34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EI EX</v>
      </c>
      <c r="L34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EtherNet IP, para instalação em área classificada.</v>
      </c>
      <c r="M34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4" s="84">
        <f>LEN(TAB_CÓDIGOS[[#This Row],[CÓDIGO]])</f>
        <v>9</v>
      </c>
      <c r="O344" s="84">
        <f>LEN(TAB_CÓDIGOS[[#This Row],[DESCRIÇÃO SIMPLES]])</f>
        <v>24</v>
      </c>
    </row>
    <row r="345" spans="2:15" ht="37.5" x14ac:dyDescent="0.25">
      <c r="B345" s="90" t="s">
        <v>146</v>
      </c>
      <c r="C345" s="90">
        <v>6131</v>
      </c>
      <c r="D345" s="90" t="s">
        <v>126</v>
      </c>
      <c r="E345" s="90" t="s">
        <v>115</v>
      </c>
      <c r="F345" s="91" t="s">
        <v>46</v>
      </c>
      <c r="G345" s="90" t="s">
        <v>88</v>
      </c>
      <c r="H345" s="90" t="s">
        <v>96</v>
      </c>
      <c r="J34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EAV11SN3C</v>
      </c>
      <c r="K34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MB EX</v>
      </c>
      <c r="L34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ModBus RTU, para instalação em área classificada.</v>
      </c>
      <c r="M34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5" s="84">
        <f>LEN(TAB_CÓDIGOS[[#This Row],[CÓDIGO]])</f>
        <v>9</v>
      </c>
      <c r="O345" s="84">
        <f>LEN(TAB_CÓDIGOS[[#This Row],[DESCRIÇÃO SIMPLES]])</f>
        <v>24</v>
      </c>
    </row>
    <row r="346" spans="2:15" ht="50" x14ac:dyDescent="0.25">
      <c r="B346" s="90" t="s">
        <v>146</v>
      </c>
      <c r="C346" s="90">
        <v>6131</v>
      </c>
      <c r="D346" s="90" t="s">
        <v>126</v>
      </c>
      <c r="E346" s="90" t="s">
        <v>61</v>
      </c>
      <c r="F346" s="91" t="s">
        <v>46</v>
      </c>
      <c r="G346" s="90" t="s">
        <v>88</v>
      </c>
      <c r="H346" s="90" t="s">
        <v>96</v>
      </c>
      <c r="J34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EAV113N3C</v>
      </c>
      <c r="K34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MB EX</v>
      </c>
      <c r="L34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ModBus RTU, para instalação em área classificada.</v>
      </c>
      <c r="M34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6" s="84">
        <f>LEN(TAB_CÓDIGOS[[#This Row],[CÓDIGO]])</f>
        <v>9</v>
      </c>
      <c r="O346" s="84">
        <f>LEN(TAB_CÓDIGOS[[#This Row],[DESCRIÇÃO SIMPLES]])</f>
        <v>24</v>
      </c>
    </row>
    <row r="347" spans="2:15" ht="50" x14ac:dyDescent="0.25">
      <c r="B347" s="90" t="s">
        <v>146</v>
      </c>
      <c r="C347" s="90">
        <v>6131</v>
      </c>
      <c r="D347" s="90" t="s">
        <v>126</v>
      </c>
      <c r="E347" s="90" t="s">
        <v>119</v>
      </c>
      <c r="F347" s="91" t="s">
        <v>46</v>
      </c>
      <c r="G347" s="90" t="s">
        <v>88</v>
      </c>
      <c r="H347" s="90" t="s">
        <v>96</v>
      </c>
      <c r="J34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EAV114N3C</v>
      </c>
      <c r="K34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MB EX</v>
      </c>
      <c r="L34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ModBus RTU, para instalação em área classificada.</v>
      </c>
      <c r="M34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7" s="84">
        <f>LEN(TAB_CÓDIGOS[[#This Row],[CÓDIGO]])</f>
        <v>9</v>
      </c>
      <c r="O347" s="84">
        <f>LEN(TAB_CÓDIGOS[[#This Row],[DESCRIÇÃO SIMPLES]])</f>
        <v>24</v>
      </c>
    </row>
    <row r="348" spans="2:15" ht="37.5" x14ac:dyDescent="0.25">
      <c r="B348" s="90" t="s">
        <v>146</v>
      </c>
      <c r="C348" s="90">
        <v>6131</v>
      </c>
      <c r="D348" s="90" t="s">
        <v>59</v>
      </c>
      <c r="E348" s="90" t="s">
        <v>115</v>
      </c>
      <c r="F348" s="91" t="s">
        <v>46</v>
      </c>
      <c r="G348" s="90" t="s">
        <v>88</v>
      </c>
      <c r="H348" s="90" t="s">
        <v>96</v>
      </c>
      <c r="J34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EAV12SN3C</v>
      </c>
      <c r="K34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MB EX</v>
      </c>
      <c r="L34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ModBus RTU, para instalação em área classificada.</v>
      </c>
      <c r="M34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8" s="84">
        <f>LEN(TAB_CÓDIGOS[[#This Row],[CÓDIGO]])</f>
        <v>9</v>
      </c>
      <c r="O348" s="84">
        <f>LEN(TAB_CÓDIGOS[[#This Row],[DESCRIÇÃO SIMPLES]])</f>
        <v>24</v>
      </c>
    </row>
    <row r="349" spans="2:15" ht="50" x14ac:dyDescent="0.25">
      <c r="B349" s="90" t="s">
        <v>146</v>
      </c>
      <c r="C349" s="90">
        <v>6131</v>
      </c>
      <c r="D349" s="90" t="s">
        <v>59</v>
      </c>
      <c r="E349" s="90" t="s">
        <v>61</v>
      </c>
      <c r="F349" s="91" t="s">
        <v>46</v>
      </c>
      <c r="G349" s="90" t="s">
        <v>88</v>
      </c>
      <c r="H349" s="90" t="s">
        <v>96</v>
      </c>
      <c r="J34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EAV123N3C</v>
      </c>
      <c r="K34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MB EX</v>
      </c>
      <c r="L34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ModBus RTU, para instalação em área classificada.</v>
      </c>
      <c r="M34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49" s="84">
        <f>LEN(TAB_CÓDIGOS[[#This Row],[CÓDIGO]])</f>
        <v>9</v>
      </c>
      <c r="O349" s="84">
        <f>LEN(TAB_CÓDIGOS[[#This Row],[DESCRIÇÃO SIMPLES]])</f>
        <v>24</v>
      </c>
    </row>
    <row r="350" spans="2:15" ht="50" x14ac:dyDescent="0.25">
      <c r="B350" s="90" t="s">
        <v>146</v>
      </c>
      <c r="C350" s="90">
        <v>6131</v>
      </c>
      <c r="D350" s="90" t="s">
        <v>59</v>
      </c>
      <c r="E350" s="90" t="s">
        <v>119</v>
      </c>
      <c r="F350" s="91" t="s">
        <v>46</v>
      </c>
      <c r="G350" s="90" t="s">
        <v>88</v>
      </c>
      <c r="H350" s="90" t="s">
        <v>96</v>
      </c>
      <c r="J35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EAV124N3C</v>
      </c>
      <c r="K35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MB EX</v>
      </c>
      <c r="L35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ModBus RTU, para instalação em área classificada.</v>
      </c>
      <c r="M35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0" s="84">
        <f>LEN(TAB_CÓDIGOS[[#This Row],[CÓDIGO]])</f>
        <v>9</v>
      </c>
      <c r="O350" s="84">
        <f>LEN(TAB_CÓDIGOS[[#This Row],[DESCRIÇÃO SIMPLES]])</f>
        <v>24</v>
      </c>
    </row>
    <row r="351" spans="2:15" ht="37.5" x14ac:dyDescent="0.25">
      <c r="B351" s="90" t="s">
        <v>146</v>
      </c>
      <c r="C351" s="90">
        <v>6131</v>
      </c>
      <c r="D351" s="93" t="s">
        <v>129</v>
      </c>
      <c r="E351" s="90" t="s">
        <v>115</v>
      </c>
      <c r="F351" s="91" t="s">
        <v>46</v>
      </c>
      <c r="G351" s="90" t="s">
        <v>88</v>
      </c>
      <c r="H351" s="90" t="s">
        <v>96</v>
      </c>
      <c r="J35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EAV13SN3C</v>
      </c>
      <c r="K35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MB EX</v>
      </c>
      <c r="L35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ModBus RTU, para instalação em área classificada.</v>
      </c>
      <c r="M35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1" s="84">
        <f>LEN(TAB_CÓDIGOS[[#This Row],[CÓDIGO]])</f>
        <v>9</v>
      </c>
      <c r="O351" s="84">
        <f>LEN(TAB_CÓDIGOS[[#This Row],[DESCRIÇÃO SIMPLES]])</f>
        <v>24</v>
      </c>
    </row>
    <row r="352" spans="2:15" ht="50" x14ac:dyDescent="0.25">
      <c r="B352" s="90" t="s">
        <v>146</v>
      </c>
      <c r="C352" s="90">
        <v>6131</v>
      </c>
      <c r="D352" s="93" t="s">
        <v>129</v>
      </c>
      <c r="E352" s="90" t="s">
        <v>61</v>
      </c>
      <c r="F352" s="91" t="s">
        <v>46</v>
      </c>
      <c r="G352" s="90" t="s">
        <v>88</v>
      </c>
      <c r="H352" s="90" t="s">
        <v>96</v>
      </c>
      <c r="J35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EAV133N3C</v>
      </c>
      <c r="K35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MB EX</v>
      </c>
      <c r="L35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ModBus RTU, para instalação em área classificada.</v>
      </c>
      <c r="M35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2" s="84">
        <f>LEN(TAB_CÓDIGOS[[#This Row],[CÓDIGO]])</f>
        <v>9</v>
      </c>
      <c r="O352" s="84">
        <f>LEN(TAB_CÓDIGOS[[#This Row],[DESCRIÇÃO SIMPLES]])</f>
        <v>24</v>
      </c>
    </row>
    <row r="353" spans="2:15" ht="50" x14ac:dyDescent="0.25">
      <c r="B353" s="90" t="s">
        <v>146</v>
      </c>
      <c r="C353" s="90">
        <v>6131</v>
      </c>
      <c r="D353" s="93" t="s">
        <v>129</v>
      </c>
      <c r="E353" s="90" t="s">
        <v>119</v>
      </c>
      <c r="F353" s="91" t="s">
        <v>46</v>
      </c>
      <c r="G353" s="90" t="s">
        <v>88</v>
      </c>
      <c r="H353" s="90" t="s">
        <v>96</v>
      </c>
      <c r="J35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EAV134N3C</v>
      </c>
      <c r="K35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MB EX</v>
      </c>
      <c r="L35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ModBus RTU, para instalação em área classificada.</v>
      </c>
      <c r="M35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3" s="84">
        <f>LEN(TAB_CÓDIGOS[[#This Row],[CÓDIGO]])</f>
        <v>9</v>
      </c>
      <c r="O353" s="84">
        <f>LEN(TAB_CÓDIGOS[[#This Row],[DESCRIÇÃO SIMPLES]])</f>
        <v>24</v>
      </c>
    </row>
    <row r="354" spans="2:15" ht="37.5" x14ac:dyDescent="0.25">
      <c r="B354" s="90" t="s">
        <v>146</v>
      </c>
      <c r="C354" s="90">
        <v>6131</v>
      </c>
      <c r="D354" s="90" t="s">
        <v>126</v>
      </c>
      <c r="E354" s="90" t="s">
        <v>115</v>
      </c>
      <c r="F354" s="91" t="s">
        <v>46</v>
      </c>
      <c r="G354" s="90" t="s">
        <v>86</v>
      </c>
      <c r="H354" s="90" t="s">
        <v>96</v>
      </c>
      <c r="J35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EAV11SN2C</v>
      </c>
      <c r="K35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PB EX</v>
      </c>
      <c r="L35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Profibus DP, para instalação em área classificada.</v>
      </c>
      <c r="M35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4" s="84">
        <f>LEN(TAB_CÓDIGOS[[#This Row],[CÓDIGO]])</f>
        <v>9</v>
      </c>
      <c r="O354" s="84">
        <f>LEN(TAB_CÓDIGOS[[#This Row],[DESCRIÇÃO SIMPLES]])</f>
        <v>24</v>
      </c>
    </row>
    <row r="355" spans="2:15" ht="50" x14ac:dyDescent="0.25">
      <c r="B355" s="90" t="s">
        <v>146</v>
      </c>
      <c r="C355" s="90">
        <v>6131</v>
      </c>
      <c r="D355" s="90" t="s">
        <v>126</v>
      </c>
      <c r="E355" s="90" t="s">
        <v>61</v>
      </c>
      <c r="F355" s="91" t="s">
        <v>46</v>
      </c>
      <c r="G355" s="90" t="s">
        <v>86</v>
      </c>
      <c r="H355" s="90" t="s">
        <v>96</v>
      </c>
      <c r="J35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EAV113N2C</v>
      </c>
      <c r="K35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PB EX</v>
      </c>
      <c r="L35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Profibus DP, para instalação em área classificada.</v>
      </c>
      <c r="M35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5" s="84">
        <f>LEN(TAB_CÓDIGOS[[#This Row],[CÓDIGO]])</f>
        <v>9</v>
      </c>
      <c r="O355" s="84">
        <f>LEN(TAB_CÓDIGOS[[#This Row],[DESCRIÇÃO SIMPLES]])</f>
        <v>24</v>
      </c>
    </row>
    <row r="356" spans="2:15" ht="50" x14ac:dyDescent="0.25">
      <c r="B356" s="90" t="s">
        <v>146</v>
      </c>
      <c r="C356" s="90">
        <v>6131</v>
      </c>
      <c r="D356" s="90" t="s">
        <v>126</v>
      </c>
      <c r="E356" s="90" t="s">
        <v>119</v>
      </c>
      <c r="F356" s="91" t="s">
        <v>46</v>
      </c>
      <c r="G356" s="90" t="s">
        <v>86</v>
      </c>
      <c r="H356" s="90" t="s">
        <v>96</v>
      </c>
      <c r="J35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EAV114N2C</v>
      </c>
      <c r="K35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PB EX</v>
      </c>
      <c r="L35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Profibus DP, para instalação em área classificada.</v>
      </c>
      <c r="M35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6" s="84">
        <f>LEN(TAB_CÓDIGOS[[#This Row],[CÓDIGO]])</f>
        <v>9</v>
      </c>
      <c r="O356" s="84">
        <f>LEN(TAB_CÓDIGOS[[#This Row],[DESCRIÇÃO SIMPLES]])</f>
        <v>24</v>
      </c>
    </row>
    <row r="357" spans="2:15" ht="37.5" x14ac:dyDescent="0.25">
      <c r="B357" s="90" t="s">
        <v>146</v>
      </c>
      <c r="C357" s="90">
        <v>6131</v>
      </c>
      <c r="D357" s="90" t="s">
        <v>59</v>
      </c>
      <c r="E357" s="90" t="s">
        <v>115</v>
      </c>
      <c r="F357" s="91" t="s">
        <v>46</v>
      </c>
      <c r="G357" s="90" t="s">
        <v>86</v>
      </c>
      <c r="H357" s="90" t="s">
        <v>96</v>
      </c>
      <c r="J35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EAV12SN2C</v>
      </c>
      <c r="K35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PB EX</v>
      </c>
      <c r="L35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Profibus DP, para instalação em área classificada.</v>
      </c>
      <c r="M35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7" s="84">
        <f>LEN(TAB_CÓDIGOS[[#This Row],[CÓDIGO]])</f>
        <v>9</v>
      </c>
      <c r="O357" s="84">
        <f>LEN(TAB_CÓDIGOS[[#This Row],[DESCRIÇÃO SIMPLES]])</f>
        <v>24</v>
      </c>
    </row>
    <row r="358" spans="2:15" ht="50" x14ac:dyDescent="0.25">
      <c r="B358" s="90" t="s">
        <v>146</v>
      </c>
      <c r="C358" s="90">
        <v>6131</v>
      </c>
      <c r="D358" s="90" t="s">
        <v>59</v>
      </c>
      <c r="E358" s="90" t="s">
        <v>61</v>
      </c>
      <c r="F358" s="91" t="s">
        <v>46</v>
      </c>
      <c r="G358" s="90" t="s">
        <v>86</v>
      </c>
      <c r="H358" s="90" t="s">
        <v>96</v>
      </c>
      <c r="J35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EAV123N2C</v>
      </c>
      <c r="K35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PB EX</v>
      </c>
      <c r="L35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Profibus DP, para instalação em área classificada.</v>
      </c>
      <c r="M35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8" s="84">
        <f>LEN(TAB_CÓDIGOS[[#This Row],[CÓDIGO]])</f>
        <v>9</v>
      </c>
      <c r="O358" s="84">
        <f>LEN(TAB_CÓDIGOS[[#This Row],[DESCRIÇÃO SIMPLES]])</f>
        <v>24</v>
      </c>
    </row>
    <row r="359" spans="2:15" ht="50" x14ac:dyDescent="0.25">
      <c r="B359" s="90" t="s">
        <v>146</v>
      </c>
      <c r="C359" s="90">
        <v>6131</v>
      </c>
      <c r="D359" s="90" t="s">
        <v>59</v>
      </c>
      <c r="E359" s="90" t="s">
        <v>119</v>
      </c>
      <c r="F359" s="91" t="s">
        <v>46</v>
      </c>
      <c r="G359" s="90" t="s">
        <v>86</v>
      </c>
      <c r="H359" s="90" t="s">
        <v>96</v>
      </c>
      <c r="J35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EAV124N2C</v>
      </c>
      <c r="K35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PB EX</v>
      </c>
      <c r="L35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Profibus DP, para instalação em área classificada.</v>
      </c>
      <c r="M35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59" s="84">
        <f>LEN(TAB_CÓDIGOS[[#This Row],[CÓDIGO]])</f>
        <v>9</v>
      </c>
      <c r="O359" s="84">
        <f>LEN(TAB_CÓDIGOS[[#This Row],[DESCRIÇÃO SIMPLES]])</f>
        <v>24</v>
      </c>
    </row>
    <row r="360" spans="2:15" ht="37.5" x14ac:dyDescent="0.25">
      <c r="B360" s="90" t="s">
        <v>146</v>
      </c>
      <c r="C360" s="90">
        <v>6131</v>
      </c>
      <c r="D360" s="93" t="s">
        <v>129</v>
      </c>
      <c r="E360" s="90" t="s">
        <v>115</v>
      </c>
      <c r="F360" s="91" t="s">
        <v>46</v>
      </c>
      <c r="G360" s="90" t="s">
        <v>86</v>
      </c>
      <c r="H360" s="90" t="s">
        <v>96</v>
      </c>
      <c r="J36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EAV13SN2C</v>
      </c>
      <c r="K36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PB EX</v>
      </c>
      <c r="L36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Profibus DP, para instalação em área classificada.</v>
      </c>
      <c r="M36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0" s="84">
        <f>LEN(TAB_CÓDIGOS[[#This Row],[CÓDIGO]])</f>
        <v>9</v>
      </c>
      <c r="O360" s="84">
        <f>LEN(TAB_CÓDIGOS[[#This Row],[DESCRIÇÃO SIMPLES]])</f>
        <v>24</v>
      </c>
    </row>
    <row r="361" spans="2:15" ht="50" x14ac:dyDescent="0.25">
      <c r="B361" s="90" t="s">
        <v>146</v>
      </c>
      <c r="C361" s="90">
        <v>6131</v>
      </c>
      <c r="D361" s="93" t="s">
        <v>129</v>
      </c>
      <c r="E361" s="90" t="s">
        <v>61</v>
      </c>
      <c r="F361" s="91" t="s">
        <v>46</v>
      </c>
      <c r="G361" s="90" t="s">
        <v>86</v>
      </c>
      <c r="H361" s="90" t="s">
        <v>96</v>
      </c>
      <c r="J36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EAV133N2C</v>
      </c>
      <c r="K36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PB EX</v>
      </c>
      <c r="L36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Profibus DP, para instalação em área classificada.</v>
      </c>
      <c r="M36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1" s="84">
        <f>LEN(TAB_CÓDIGOS[[#This Row],[CÓDIGO]])</f>
        <v>9</v>
      </c>
      <c r="O361" s="84">
        <f>LEN(TAB_CÓDIGOS[[#This Row],[DESCRIÇÃO SIMPLES]])</f>
        <v>24</v>
      </c>
    </row>
    <row r="362" spans="2:15" ht="50" x14ac:dyDescent="0.25">
      <c r="B362" s="90" t="s">
        <v>146</v>
      </c>
      <c r="C362" s="90">
        <v>6131</v>
      </c>
      <c r="D362" s="93" t="s">
        <v>129</v>
      </c>
      <c r="E362" s="90" t="s">
        <v>119</v>
      </c>
      <c r="F362" s="91" t="s">
        <v>46</v>
      </c>
      <c r="G362" s="90" t="s">
        <v>86</v>
      </c>
      <c r="H362" s="90" t="s">
        <v>96</v>
      </c>
      <c r="J362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EAV134N2C</v>
      </c>
      <c r="K362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PB EX</v>
      </c>
      <c r="L362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Profibus DP, para instalação em área classificada.</v>
      </c>
      <c r="M362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2" s="84">
        <f>LEN(TAB_CÓDIGOS[[#This Row],[CÓDIGO]])</f>
        <v>9</v>
      </c>
      <c r="O362" s="84">
        <f>LEN(TAB_CÓDIGOS[[#This Row],[DESCRIÇÃO SIMPLES]])</f>
        <v>24</v>
      </c>
    </row>
    <row r="363" spans="2:15" ht="37.5" x14ac:dyDescent="0.25">
      <c r="B363" s="90" t="s">
        <v>146</v>
      </c>
      <c r="C363" s="90">
        <v>6131</v>
      </c>
      <c r="D363" s="90" t="s">
        <v>126</v>
      </c>
      <c r="E363" s="90" t="s">
        <v>115</v>
      </c>
      <c r="F363" s="91" t="s">
        <v>46</v>
      </c>
      <c r="G363" s="90" t="s">
        <v>92</v>
      </c>
      <c r="H363" s="90" t="s">
        <v>96</v>
      </c>
      <c r="J363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EAV11SN5C</v>
      </c>
      <c r="K363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SD SC TN EX</v>
      </c>
      <c r="L363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sem duto de exaustão, painel de comando com interface touchscreen colorida e protocolo de comunicação Profinet, para instalação em área classificada.</v>
      </c>
      <c r="M363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3" s="84">
        <f>LEN(TAB_CÓDIGOS[[#This Row],[CÓDIGO]])</f>
        <v>9</v>
      </c>
      <c r="O363" s="84">
        <f>LEN(TAB_CÓDIGOS[[#This Row],[DESCRIÇÃO SIMPLES]])</f>
        <v>24</v>
      </c>
    </row>
    <row r="364" spans="2:15" ht="37.5" x14ac:dyDescent="0.25">
      <c r="B364" s="90" t="s">
        <v>146</v>
      </c>
      <c r="C364" s="90">
        <v>6131</v>
      </c>
      <c r="D364" s="90" t="s">
        <v>126</v>
      </c>
      <c r="E364" s="90" t="s">
        <v>61</v>
      </c>
      <c r="F364" s="91" t="s">
        <v>46</v>
      </c>
      <c r="G364" s="90" t="s">
        <v>92</v>
      </c>
      <c r="H364" s="90" t="s">
        <v>96</v>
      </c>
      <c r="J364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EAV113N5C</v>
      </c>
      <c r="K364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3" SC TN EX</v>
      </c>
      <c r="L364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3", painel de comando com interface touchscreen colorida e protocolo de comunicação Profinet, para instalação em área classificada.</v>
      </c>
      <c r="M364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4" s="84">
        <f>LEN(TAB_CÓDIGOS[[#This Row],[CÓDIGO]])</f>
        <v>9</v>
      </c>
      <c r="O364" s="84">
        <f>LEN(TAB_CÓDIGOS[[#This Row],[DESCRIÇÃO SIMPLES]])</f>
        <v>24</v>
      </c>
    </row>
    <row r="365" spans="2:15" ht="37.5" x14ac:dyDescent="0.25">
      <c r="B365" s="90" t="s">
        <v>146</v>
      </c>
      <c r="C365" s="90">
        <v>6131</v>
      </c>
      <c r="D365" s="90" t="s">
        <v>126</v>
      </c>
      <c r="E365" s="90" t="s">
        <v>119</v>
      </c>
      <c r="F365" s="91" t="s">
        <v>46</v>
      </c>
      <c r="G365" s="90" t="s">
        <v>92</v>
      </c>
      <c r="H365" s="90" t="s">
        <v>96</v>
      </c>
      <c r="J365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EAV114N5C</v>
      </c>
      <c r="K365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410 4" SC TN EX</v>
      </c>
      <c r="L365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410mm, com duto de exaustão de 4", painel de comando com interface touchscreen colorida e protocolo de comunicação Profinet, para instalação em área classificada.</v>
      </c>
      <c r="M365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5" s="84">
        <f>LEN(TAB_CÓDIGOS[[#This Row],[CÓDIGO]])</f>
        <v>9</v>
      </c>
      <c r="O365" s="84">
        <f>LEN(TAB_CÓDIGOS[[#This Row],[DESCRIÇÃO SIMPLES]])</f>
        <v>24</v>
      </c>
    </row>
    <row r="366" spans="2:15" ht="37.5" x14ac:dyDescent="0.25">
      <c r="B366" s="90" t="s">
        <v>146</v>
      </c>
      <c r="C366" s="90">
        <v>6131</v>
      </c>
      <c r="D366" s="90" t="s">
        <v>59</v>
      </c>
      <c r="E366" s="90" t="s">
        <v>115</v>
      </c>
      <c r="F366" s="91" t="s">
        <v>46</v>
      </c>
      <c r="G366" s="90" t="s">
        <v>92</v>
      </c>
      <c r="H366" s="90" t="s">
        <v>96</v>
      </c>
      <c r="J366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EAV12SN5C</v>
      </c>
      <c r="K366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SD SC TN EX</v>
      </c>
      <c r="L366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sem duto de exaustão, painel de comando com interface touchscreen colorida e protocolo de comunicação Profinet, para instalação em área classificada.</v>
      </c>
      <c r="M366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6" s="84">
        <f>LEN(TAB_CÓDIGOS[[#This Row],[CÓDIGO]])</f>
        <v>9</v>
      </c>
      <c r="O366" s="84">
        <f>LEN(TAB_CÓDIGOS[[#This Row],[DESCRIÇÃO SIMPLES]])</f>
        <v>24</v>
      </c>
    </row>
    <row r="367" spans="2:15" ht="37.5" x14ac:dyDescent="0.25">
      <c r="B367" s="90" t="s">
        <v>146</v>
      </c>
      <c r="C367" s="90">
        <v>6131</v>
      </c>
      <c r="D367" s="90" t="s">
        <v>59</v>
      </c>
      <c r="E367" s="90" t="s">
        <v>61</v>
      </c>
      <c r="F367" s="91" t="s">
        <v>46</v>
      </c>
      <c r="G367" s="90" t="s">
        <v>92</v>
      </c>
      <c r="H367" s="90" t="s">
        <v>96</v>
      </c>
      <c r="J367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EAV123N5C</v>
      </c>
      <c r="K367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3" SC TN EX</v>
      </c>
      <c r="L367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3", painel de comando com interface touchscreen colorida e protocolo de comunicação Profinet, para instalação em área classificada.</v>
      </c>
      <c r="M367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7" s="84">
        <f>LEN(TAB_CÓDIGOS[[#This Row],[CÓDIGO]])</f>
        <v>9</v>
      </c>
      <c r="O367" s="84">
        <f>LEN(TAB_CÓDIGOS[[#This Row],[DESCRIÇÃO SIMPLES]])</f>
        <v>24</v>
      </c>
    </row>
    <row r="368" spans="2:15" ht="37.5" x14ac:dyDescent="0.25">
      <c r="B368" s="90" t="s">
        <v>146</v>
      </c>
      <c r="C368" s="90">
        <v>6131</v>
      </c>
      <c r="D368" s="90" t="s">
        <v>59</v>
      </c>
      <c r="E368" s="90" t="s">
        <v>119</v>
      </c>
      <c r="F368" s="91" t="s">
        <v>46</v>
      </c>
      <c r="G368" s="90" t="s">
        <v>92</v>
      </c>
      <c r="H368" s="90" t="s">
        <v>96</v>
      </c>
      <c r="J368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EAV124N5C</v>
      </c>
      <c r="K368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475 4" SC TN EX</v>
      </c>
      <c r="L368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475mm, com duto de exaustão de 4", painel de comando com interface touchscreen colorida e protocolo de comunicação Profinet, para instalação em área classificada.</v>
      </c>
      <c r="M368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8" s="84">
        <f>LEN(TAB_CÓDIGOS[[#This Row],[CÓDIGO]])</f>
        <v>9</v>
      </c>
      <c r="O368" s="84">
        <f>LEN(TAB_CÓDIGOS[[#This Row],[DESCRIÇÃO SIMPLES]])</f>
        <v>24</v>
      </c>
    </row>
    <row r="369" spans="2:15" ht="37.5" x14ac:dyDescent="0.25">
      <c r="B369" s="90" t="s">
        <v>146</v>
      </c>
      <c r="C369" s="90">
        <v>6131</v>
      </c>
      <c r="D369" s="93" t="s">
        <v>129</v>
      </c>
      <c r="E369" s="90" t="s">
        <v>115</v>
      </c>
      <c r="F369" s="91" t="s">
        <v>46</v>
      </c>
      <c r="G369" s="90" t="s">
        <v>92</v>
      </c>
      <c r="H369" s="90" t="s">
        <v>96</v>
      </c>
      <c r="J369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EAV13SN5C</v>
      </c>
      <c r="K369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SD SC TN EX</v>
      </c>
      <c r="L369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sem duto de exaustão, painel de comando com interface touchscreen colorida e protocolo de comunicação Profinet, para instalação em área classificada.</v>
      </c>
      <c r="M369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69" s="84">
        <f>LEN(TAB_CÓDIGOS[[#This Row],[CÓDIGO]])</f>
        <v>9</v>
      </c>
      <c r="O369" s="84">
        <f>LEN(TAB_CÓDIGOS[[#This Row],[DESCRIÇÃO SIMPLES]])</f>
        <v>24</v>
      </c>
    </row>
    <row r="370" spans="2:15" ht="37.5" x14ac:dyDescent="0.25">
      <c r="B370" s="90" t="s">
        <v>146</v>
      </c>
      <c r="C370" s="90">
        <v>6131</v>
      </c>
      <c r="D370" s="93" t="s">
        <v>129</v>
      </c>
      <c r="E370" s="90" t="s">
        <v>61</v>
      </c>
      <c r="F370" s="91" t="s">
        <v>46</v>
      </c>
      <c r="G370" s="90" t="s">
        <v>92</v>
      </c>
      <c r="H370" s="90" t="s">
        <v>96</v>
      </c>
      <c r="J370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EAV133N5C</v>
      </c>
      <c r="K370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3" SC TN EX</v>
      </c>
      <c r="L370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3", painel de comando com interface touchscreen colorida e protocolo de comunicação Profinet, para instalação em área classificada.</v>
      </c>
      <c r="M370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70" s="84">
        <f>LEN(TAB_CÓDIGOS[[#This Row],[CÓDIGO]])</f>
        <v>9</v>
      </c>
      <c r="O370" s="84">
        <f>LEN(TAB_CÓDIGOS[[#This Row],[DESCRIÇÃO SIMPLES]])</f>
        <v>24</v>
      </c>
    </row>
    <row r="371" spans="2:15" ht="37.5" x14ac:dyDescent="0.25">
      <c r="B371" s="94" t="s">
        <v>146</v>
      </c>
      <c r="C371" s="94">
        <v>6131</v>
      </c>
      <c r="D371" s="95" t="s">
        <v>129</v>
      </c>
      <c r="E371" s="94" t="s">
        <v>119</v>
      </c>
      <c r="F371" s="96" t="s">
        <v>46</v>
      </c>
      <c r="G371" s="94" t="s">
        <v>92</v>
      </c>
      <c r="H371" s="90" t="s">
        <v>96</v>
      </c>
      <c r="J371" s="84" t="str">
        <f>_xlfn.CONCAT(TAB_COMB_CÓDIGOS[[#This Row],[FAMILIA]],
_xlfn.XLOOKUP(TAB_COMB_CÓDIGOS[[#This Row],[MODELO]],TAB_MODELO[DESCRIÇÃO],TAB_MODELO[CÓDIGO]),
_xlfn.XLOOKUP(TAB_COMB_CÓDIGOS[[#This Row],[Largura do bocal do saco]],TAB_BOCAL[DESCRIÇÃO],TAB_BOCAL[CÓDIGO]),
_xlfn.XLOOKUP(TAB_COMB_CÓDIGOS[[#This Row],[Duto de exaustão]],TAB_DUTO[DESCRIÇÃO],TAB_DUTO[CÓDIGO]),
_xlfn.XLOOKUP(TAB_COMB_CÓDIGOS[[#This Row],[Coletor de amostras]],TAB_COLETOR[DESCRIÇÃO],TAB_COLETOR[CÓDIGO]),
_xlfn.XLOOKUP(TAB_COMB_CÓDIGOS[[#This Row],[FIELDBUS]],TAB_FIELDBUS[DESCRIÇÃO],TAB_FIELDBUS[CÓDIGO]),
_xlfn.XLOOKUP(TAB_COMB_CÓDIGOS[[#This Row],[ÁREA]],TAB_AREA[DESCRIÇÃO],TAB_AREA[CÓDIGO]))</f>
        <v>EAV134N5C</v>
      </c>
      <c r="K371" s="84" t="str">
        <f>_xlfn.CONCAT(TAB_COMB_CÓDIGOS[[#This Row],[FAMILIA]]," ",
_xlfn.XLOOKUP(TAB_COMB_CÓDIGOS[[#This Row],[MODELO]],TAB_MODELO[DESCRIÇÃO],TAB_MODELO[DESC. SIMP])," ",
_xlfn.XLOOKUP(TAB_COMB_CÓDIGOS[[#This Row],[Largura do bocal do saco]],TAB_BOCAL[DESCRIÇÃO],TAB_BOCAL[DESC. SIMP])," ",
_xlfn.XLOOKUP(TAB_COMB_CÓDIGOS[[#This Row],[Duto de exaustão]],TAB_DUTO[DESCRIÇÃO],TAB_DUTO[DESC. SIMP])," ",
_xlfn.XLOOKUP(TAB_COMB_CÓDIGOS[[#This Row],[Coletor de amostras]],TAB_COLETOR[DESCRIÇÃO],TAB_COLETOR[DESC. SIMP])," ",
_xlfn.XLOOKUP(TAB_COMB_CÓDIGOS[[#This Row],[FIELDBUS]],TAB_FIELDBUS[DESCRIÇÃO],TAB_FIELDBUS[DESC. SIMP])," ",
_xlfn.XLOOKUP(TAB_COMB_CÓDIGOS[[#This Row],[ÁREA]],TAB_AREA[DESCRIÇÃO],TAB_AREA[DESC. SIMP]))</f>
        <v>EAV 6131 575 4" SC TN EX</v>
      </c>
      <c r="L371" s="85" t="str">
        <f>_xlfn.CONCAT("Ensacadeira de Alta Velocidade ",
_xlfn.XLOOKUP(TAB_COMB_CÓDIGOS[[#This Row],[MODELO]],TAB_MODELO[DESCRIÇÃO],TAB_MODELO[DESC. COMP]),
_xlfn.XLOOKUP(TAB_COMB_CÓDIGOS[[#This Row],[Largura do bocal do saco]],TAB_BOCAL[DESCRIÇÃO],TAB_BOCAL[DESC. COMP]),
_xlfn.XLOOKUP(TAB_COMB_CÓDIGOS[[#This Row],[Duto de exaustão]],TAB_DUTO[DESCRIÇÃO],TAB_DUTO[DESC. COMP]),
_xlfn.XLOOKUP(TAB_COMB_CÓDIGOS[[#This Row],[Coletor de amostras]],TAB_COLETOR[DESCRIÇÃO],TAB_COLETOR[DESC. COMP]),
_xlfn.XLOOKUP(TAB_COMB_CÓDIGOS[[#This Row],[FIELDBUS]],TAB_FIELDBUS[DESCRIÇÃO],TAB_FIELDBUS[DESC. COMP]),
_xlfn.XLOOKUP(TAB_COMB_CÓDIGOS[[#This Row],[ÁREA]],TAB_AREA[DESCRIÇÃO],TAB_AREA[DESC. COMP]))</f>
        <v>Ensacadeira de Alta Velocidade modelo 6131 com estrutura, dumpers e caçambas contruídas em aço inox 304 para sacos com bocal maior que 575mm, com duto de exaustão de 4", painel de comando com interface touchscreen colorida e protocolo de comunicação Profinet, para instalação em área classificada.</v>
      </c>
      <c r="M371" s="102">
        <f xml:space="preserve">
_xlfn.XLOOKUP(TAB_COMB_CÓDIGOS[[#This Row],[MODELO]],TAB_MODELO[DESCRIÇÃO],TAB_MODELO[CUSTO])+
_xlfn.XLOOKUP(TAB_COMB_CÓDIGOS[[#This Row],[Largura do bocal do saco]],TAB_BOCAL[DESCRIÇÃO],TAB_BOCAL[CUSTO])+
_xlfn.XLOOKUP(TAB_COMB_CÓDIGOS[[#This Row],[Duto de exaustão]],TAB_DUTO[DESCRIÇÃO],TAB_DUTO[CUSTO])+
_xlfn.XLOOKUP(TAB_COMB_CÓDIGOS[[#This Row],[Coletor de amostras]],TAB_COLETOR[DESCRIÇÃO],TAB_COLETOR[CUSTO])+
_xlfn.XLOOKUP(TAB_COMB_CÓDIGOS[[#This Row],[FIELDBUS]],TAB_FIELDBUS[DESCRIÇÃO],TAB_FIELDBUS[CUSTO])+
_xlfn.XLOOKUP(TAB_COMB_CÓDIGOS[[#This Row],[ÁREA]],TAB_AREA[DESCRIÇÃO],TAB_AREA[CUSTO])</f>
        <v>0</v>
      </c>
      <c r="N371" s="84">
        <f>LEN(TAB_CÓDIGOS[[#This Row],[CÓDIGO]])</f>
        <v>9</v>
      </c>
      <c r="O371" s="84">
        <f>LEN(TAB_CÓDIGOS[[#This Row],[DESCRIÇÃO SIMPLES]])</f>
        <v>24</v>
      </c>
    </row>
  </sheetData>
  <mergeCells count="17">
    <mergeCell ref="J9:O9"/>
    <mergeCell ref="C7:D7"/>
    <mergeCell ref="E7:F7"/>
    <mergeCell ref="B9:H9"/>
    <mergeCell ref="J2:K2"/>
    <mergeCell ref="J4:K4"/>
    <mergeCell ref="L2:L7"/>
    <mergeCell ref="C2:D2"/>
    <mergeCell ref="C3:D3"/>
    <mergeCell ref="E2:F2"/>
    <mergeCell ref="E3:F3"/>
    <mergeCell ref="E4:F4"/>
    <mergeCell ref="E5:F5"/>
    <mergeCell ref="E6:F6"/>
    <mergeCell ref="C4:D4"/>
    <mergeCell ref="C5:D5"/>
    <mergeCell ref="C6:D6"/>
  </mergeCells>
  <phoneticPr fontId="25" type="noConversion"/>
  <dataValidations count="6">
    <dataValidation type="list" allowBlank="1" showInputMessage="1" showErrorMessage="1" sqref="E2" xr:uid="{FDEFC6BA-F773-4E31-B771-A8621831C527}">
      <formula1>LISTA_MODELO</formula1>
    </dataValidation>
    <dataValidation type="list" allowBlank="1" showInputMessage="1" showErrorMessage="1" sqref="E3" xr:uid="{20AE06EE-54BA-4B99-BAB0-4CE888332C43}">
      <formula1>LISTA_BOCAL</formula1>
    </dataValidation>
    <dataValidation type="list" allowBlank="1" showInputMessage="1" showErrorMessage="1" sqref="E4" xr:uid="{C56037BB-27D2-4B98-9638-16BF404F329A}">
      <formula1>LISTA_DUTO</formula1>
    </dataValidation>
    <dataValidation type="list" allowBlank="1" showInputMessage="1" showErrorMessage="1" sqref="E6" xr:uid="{55F35B32-1341-40B0-994A-676FEB247962}">
      <formula1>LISTA_FIELDBUS</formula1>
    </dataValidation>
    <dataValidation type="list" allowBlank="1" showInputMessage="1" showErrorMessage="1" sqref="E5" xr:uid="{A723B580-77A0-45C4-8081-58FF5B89FE03}">
      <formula1>LISTA_COLETOR</formula1>
    </dataValidation>
    <dataValidation type="list" allowBlank="1" showInputMessage="1" showErrorMessage="1" sqref="E7" xr:uid="{D81A6E04-D305-477E-9B23-A9A0333C16AC}">
      <formula1>LISTA_AREA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headerFooter>
    <oddFooter>&amp;R&amp;1#&amp;"Calibri"&amp;10&amp;K000000Publico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GERAR_CÓDIGO">
                <anchor moveWithCells="1" sizeWithCells="1">
                  <from>
                    <xdr:col>6</xdr:col>
                    <xdr:colOff>76200</xdr:colOff>
                    <xdr:row>0</xdr:row>
                    <xdr:rowOff>171450</xdr:rowOff>
                  </from>
                  <to>
                    <xdr:col>6</xdr:col>
                    <xdr:colOff>1009650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44</vt:i4>
      </vt:variant>
    </vt:vector>
  </HeadingPairs>
  <TitlesOfParts>
    <vt:vector size="47" baseType="lpstr">
      <vt:lpstr>CONFIGURADOR</vt:lpstr>
      <vt:lpstr>DADOS</vt:lpstr>
      <vt:lpstr>CÓDIGOS</vt:lpstr>
      <vt:lpstr>CONFIGURADOR!Area_de_impressao</vt:lpstr>
      <vt:lpstr>EAV_ANGULO</vt:lpstr>
      <vt:lpstr>EAV_COMENTÁRIOS</vt:lpstr>
      <vt:lpstr>EAV_ENTR_MAT</vt:lpstr>
      <vt:lpstr>EAV_GRAN_PROD</vt:lpstr>
      <vt:lpstr>EAV_MAT_EMB</vt:lpstr>
      <vt:lpstr>EAV_MEDIDA_A</vt:lpstr>
      <vt:lpstr>EAV_MEDIDA_B</vt:lpstr>
      <vt:lpstr>EAV_MEDIDA_C</vt:lpstr>
      <vt:lpstr>EAV_MEDIDA_D</vt:lpstr>
      <vt:lpstr>EAV_MEDIDA_E</vt:lpstr>
      <vt:lpstr>EAV_MEDIDA_F</vt:lpstr>
      <vt:lpstr>EAV_PESO_ESP</vt:lpstr>
      <vt:lpstr>EAV_PRODUÇÃO</vt:lpstr>
      <vt:lpstr>EAV_PRODUTO</vt:lpstr>
      <vt:lpstr>EAV_TEMP_AMB</vt:lpstr>
      <vt:lpstr>EAV_TEMP_PROD</vt:lpstr>
      <vt:lpstr>EAV_UMIDADE</vt:lpstr>
      <vt:lpstr>LISTA_AREA</vt:lpstr>
      <vt:lpstr>LISTA_BOCAL</vt:lpstr>
      <vt:lpstr>LISTA_COLETOR</vt:lpstr>
      <vt:lpstr>LISTA_DUTO</vt:lpstr>
      <vt:lpstr>LISTA_FIELDBUS</vt:lpstr>
      <vt:lpstr>LISTA_FIELDBUS_COD</vt:lpstr>
      <vt:lpstr>LISTA_FLUIDEZ</vt:lpstr>
      <vt:lpstr>LISTA_LAUDO_COD</vt:lpstr>
      <vt:lpstr>LISTA_LAUDO_DESC</vt:lpstr>
      <vt:lpstr>LISTA_MAT_EST</vt:lpstr>
      <vt:lpstr>LISTA_MOD_OP</vt:lpstr>
      <vt:lpstr>LISTA_MODELO</vt:lpstr>
      <vt:lpstr>LISTA_PROD_ABRA</vt:lpstr>
      <vt:lpstr>LISTA_PROD_CORR</vt:lpstr>
      <vt:lpstr>SELEÇÃO_ABRASIVO</vt:lpstr>
      <vt:lpstr>SELEÇÃO_AREA</vt:lpstr>
      <vt:lpstr>SELEÇÃO_COLETOR</vt:lpstr>
      <vt:lpstr>SELEÇÃO_CORROSIVO</vt:lpstr>
      <vt:lpstr>SELEÇÃO_DUTO</vt:lpstr>
      <vt:lpstr>SELEÇÃO_FIELDBUS</vt:lpstr>
      <vt:lpstr>SELEÇÃO_FLUIDEZ</vt:lpstr>
      <vt:lpstr>SELEÇÃO_LARG_BOCAL</vt:lpstr>
      <vt:lpstr>SELEÇÃO_LAUDO</vt:lpstr>
      <vt:lpstr>SELEÇÃO_MAT</vt:lpstr>
      <vt:lpstr>SELEÇÃO_MAT_CACAM</vt:lpstr>
      <vt:lpstr>SELEÇÃO_MAT_EST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Vita</dc:creator>
  <cp:keywords/>
  <dc:description/>
  <cp:lastModifiedBy>Henrique Silva</cp:lastModifiedBy>
  <cp:revision/>
  <dcterms:created xsi:type="dcterms:W3CDTF">2019-10-17T17:32:25Z</dcterms:created>
  <dcterms:modified xsi:type="dcterms:W3CDTF">2025-11-10T22:34:44Z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6818f-363b-4031-861a-18da3cc03ab5_Enabled">
    <vt:lpwstr>true</vt:lpwstr>
  </property>
  <property fmtid="{D5CDD505-2E9C-101B-9397-08002B2CF9AE}" pid="3" name="MSIP_Label_bb66818f-363b-4031-861a-18da3cc03ab5_SetDate">
    <vt:lpwstr>2021-12-30T18:18:19Z</vt:lpwstr>
  </property>
  <property fmtid="{D5CDD505-2E9C-101B-9397-08002B2CF9AE}" pid="4" name="MSIP_Label_bb66818f-363b-4031-861a-18da3cc03ab5_Method">
    <vt:lpwstr>Privileged</vt:lpwstr>
  </property>
  <property fmtid="{D5CDD505-2E9C-101B-9397-08002B2CF9AE}" pid="5" name="MSIP_Label_bb66818f-363b-4031-861a-18da3cc03ab5_Name">
    <vt:lpwstr>Publico</vt:lpwstr>
  </property>
  <property fmtid="{D5CDD505-2E9C-101B-9397-08002B2CF9AE}" pid="6" name="MSIP_Label_bb66818f-363b-4031-861a-18da3cc03ab5_SiteId">
    <vt:lpwstr>b845f34e-d3ba-4194-b46e-546643cdb3ea</vt:lpwstr>
  </property>
  <property fmtid="{D5CDD505-2E9C-101B-9397-08002B2CF9AE}" pid="7" name="MSIP_Label_bb66818f-363b-4031-861a-18da3cc03ab5_ActionId">
    <vt:lpwstr>5ce66618-1c2c-4673-806d-b01fe143de9d</vt:lpwstr>
  </property>
  <property fmtid="{D5CDD505-2E9C-101B-9397-08002B2CF9AE}" pid="8" name="MSIP_Label_bb66818f-363b-4031-861a-18da3cc03ab5_ContentBits">
    <vt:lpwstr>2</vt:lpwstr>
  </property>
</Properties>
</file>